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Dětské hřiště" sheetId="12" r:id="rId4"/>
    <sheet name="02 VRN+ON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Dětské hřiště'!$1:$7</definedName>
    <definedName name="_xlnm.Print_Titles" localSheetId="4">'02 VRN+ON'!$1:$7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Dětské hřiště'!$A$1:$W$342</definedName>
    <definedName name="_xlnm.Print_Area" localSheetId="4">'02 VRN+ON'!$A$1:$W$26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/>
  <c r="I19" s="1"/>
  <c r="I59"/>
  <c r="I58"/>
  <c r="I57"/>
  <c r="I56"/>
  <c r="I55"/>
  <c r="I54"/>
  <c r="I53"/>
  <c r="I52"/>
  <c r="I51"/>
  <c r="I50"/>
  <c r="G42"/>
  <c r="F42"/>
  <c r="G41"/>
  <c r="F41"/>
  <c r="G40"/>
  <c r="F40"/>
  <c r="G39"/>
  <c r="F39"/>
  <c r="G16" i="13"/>
  <c r="G9"/>
  <c r="I9"/>
  <c r="I8" s="1"/>
  <c r="K9"/>
  <c r="M9"/>
  <c r="O9"/>
  <c r="Q9"/>
  <c r="Q8" s="1"/>
  <c r="V9"/>
  <c r="G10"/>
  <c r="G8" s="1"/>
  <c r="I10"/>
  <c r="K10"/>
  <c r="O10"/>
  <c r="O8" s="1"/>
  <c r="Q10"/>
  <c r="V10"/>
  <c r="G11"/>
  <c r="I11"/>
  <c r="K11"/>
  <c r="M11"/>
  <c r="O11"/>
  <c r="Q11"/>
  <c r="V11"/>
  <c r="G12"/>
  <c r="M12" s="1"/>
  <c r="I12"/>
  <c r="K12"/>
  <c r="K8" s="1"/>
  <c r="O12"/>
  <c r="Q12"/>
  <c r="V12"/>
  <c r="V8" s="1"/>
  <c r="G13"/>
  <c r="I13"/>
  <c r="K13"/>
  <c r="M13"/>
  <c r="O13"/>
  <c r="Q13"/>
  <c r="V13"/>
  <c r="G14"/>
  <c r="M14" s="1"/>
  <c r="I14"/>
  <c r="K14"/>
  <c r="O14"/>
  <c r="Q14"/>
  <c r="V14"/>
  <c r="AE16"/>
  <c r="AF16"/>
  <c r="G332" i="12"/>
  <c r="G9"/>
  <c r="G8" s="1"/>
  <c r="I9"/>
  <c r="I8" s="1"/>
  <c r="K9"/>
  <c r="O9"/>
  <c r="O8" s="1"/>
  <c r="Q9"/>
  <c r="Q8" s="1"/>
  <c r="V9"/>
  <c r="G12"/>
  <c r="M12" s="1"/>
  <c r="I12"/>
  <c r="K12"/>
  <c r="K8" s="1"/>
  <c r="O12"/>
  <c r="Q12"/>
  <c r="V12"/>
  <c r="V8" s="1"/>
  <c r="G15"/>
  <c r="I15"/>
  <c r="K15"/>
  <c r="M15"/>
  <c r="O15"/>
  <c r="Q15"/>
  <c r="V15"/>
  <c r="G19"/>
  <c r="M19" s="1"/>
  <c r="I19"/>
  <c r="K19"/>
  <c r="O19"/>
  <c r="Q19"/>
  <c r="V19"/>
  <c r="G21"/>
  <c r="M21" s="1"/>
  <c r="I21"/>
  <c r="K21"/>
  <c r="O21"/>
  <c r="Q21"/>
  <c r="V21"/>
  <c r="G38"/>
  <c r="M38" s="1"/>
  <c r="I38"/>
  <c r="K38"/>
  <c r="O38"/>
  <c r="Q38"/>
  <c r="V38"/>
  <c r="G55"/>
  <c r="I55"/>
  <c r="K55"/>
  <c r="M55"/>
  <c r="O55"/>
  <c r="Q55"/>
  <c r="V55"/>
  <c r="G73"/>
  <c r="M73" s="1"/>
  <c r="I73"/>
  <c r="K73"/>
  <c r="O73"/>
  <c r="Q73"/>
  <c r="V73"/>
  <c r="G82"/>
  <c r="M82" s="1"/>
  <c r="I82"/>
  <c r="K82"/>
  <c r="O82"/>
  <c r="Q82"/>
  <c r="V82"/>
  <c r="G91"/>
  <c r="M91" s="1"/>
  <c r="I91"/>
  <c r="K91"/>
  <c r="O91"/>
  <c r="Q91"/>
  <c r="V91"/>
  <c r="G100"/>
  <c r="I100"/>
  <c r="K100"/>
  <c r="M100"/>
  <c r="O100"/>
  <c r="Q100"/>
  <c r="V100"/>
  <c r="G122"/>
  <c r="M122" s="1"/>
  <c r="I122"/>
  <c r="K122"/>
  <c r="O122"/>
  <c r="Q122"/>
  <c r="V122"/>
  <c r="G126"/>
  <c r="M126" s="1"/>
  <c r="I126"/>
  <c r="K126"/>
  <c r="O126"/>
  <c r="Q126"/>
  <c r="V126"/>
  <c r="G129"/>
  <c r="M129" s="1"/>
  <c r="I129"/>
  <c r="K129"/>
  <c r="O129"/>
  <c r="Q129"/>
  <c r="V129"/>
  <c r="G131"/>
  <c r="I131"/>
  <c r="K131"/>
  <c r="M131"/>
  <c r="O131"/>
  <c r="Q131"/>
  <c r="V131"/>
  <c r="G134"/>
  <c r="M134" s="1"/>
  <c r="I134"/>
  <c r="K134"/>
  <c r="O134"/>
  <c r="Q134"/>
  <c r="V134"/>
  <c r="G138"/>
  <c r="M138" s="1"/>
  <c r="I138"/>
  <c r="K138"/>
  <c r="O138"/>
  <c r="Q138"/>
  <c r="V138"/>
  <c r="G140"/>
  <c r="M140" s="1"/>
  <c r="I140"/>
  <c r="K140"/>
  <c r="O140"/>
  <c r="Q140"/>
  <c r="V140"/>
  <c r="G144"/>
  <c r="I144"/>
  <c r="K144"/>
  <c r="M144"/>
  <c r="O144"/>
  <c r="Q144"/>
  <c r="V144"/>
  <c r="G148"/>
  <c r="M148" s="1"/>
  <c r="I148"/>
  <c r="K148"/>
  <c r="O148"/>
  <c r="Q148"/>
  <c r="V148"/>
  <c r="G151"/>
  <c r="M151" s="1"/>
  <c r="I151"/>
  <c r="K151"/>
  <c r="O151"/>
  <c r="Q151"/>
  <c r="V151"/>
  <c r="G155"/>
  <c r="M155" s="1"/>
  <c r="I155"/>
  <c r="K155"/>
  <c r="O155"/>
  <c r="Q155"/>
  <c r="V155"/>
  <c r="G159"/>
  <c r="I159"/>
  <c r="K159"/>
  <c r="M159"/>
  <c r="O159"/>
  <c r="Q159"/>
  <c r="V159"/>
  <c r="G162"/>
  <c r="M162" s="1"/>
  <c r="I162"/>
  <c r="K162"/>
  <c r="O162"/>
  <c r="Q162"/>
  <c r="V162"/>
  <c r="G174"/>
  <c r="M174" s="1"/>
  <c r="I174"/>
  <c r="K174"/>
  <c r="O174"/>
  <c r="Q174"/>
  <c r="V174"/>
  <c r="G179"/>
  <c r="M179" s="1"/>
  <c r="I179"/>
  <c r="K179"/>
  <c r="O179"/>
  <c r="Q179"/>
  <c r="V179"/>
  <c r="G181"/>
  <c r="I181"/>
  <c r="K181"/>
  <c r="M181"/>
  <c r="O181"/>
  <c r="Q181"/>
  <c r="V181"/>
  <c r="G183"/>
  <c r="M183" s="1"/>
  <c r="I183"/>
  <c r="K183"/>
  <c r="O183"/>
  <c r="Q183"/>
  <c r="V183"/>
  <c r="G186"/>
  <c r="M186" s="1"/>
  <c r="I186"/>
  <c r="K186"/>
  <c r="O186"/>
  <c r="Q186"/>
  <c r="V186"/>
  <c r="G190"/>
  <c r="M190" s="1"/>
  <c r="I190"/>
  <c r="K190"/>
  <c r="O190"/>
  <c r="Q190"/>
  <c r="V190"/>
  <c r="G195"/>
  <c r="G194" s="1"/>
  <c r="I195"/>
  <c r="I194" s="1"/>
  <c r="K195"/>
  <c r="O195"/>
  <c r="O194" s="1"/>
  <c r="Q195"/>
  <c r="Q194" s="1"/>
  <c r="V195"/>
  <c r="G207"/>
  <c r="M207" s="1"/>
  <c r="I207"/>
  <c r="K207"/>
  <c r="O207"/>
  <c r="Q207"/>
  <c r="V207"/>
  <c r="G216"/>
  <c r="I216"/>
  <c r="K216"/>
  <c r="K194" s="1"/>
  <c r="M216"/>
  <c r="O216"/>
  <c r="Q216"/>
  <c r="V216"/>
  <c r="V194" s="1"/>
  <c r="G226"/>
  <c r="G225" s="1"/>
  <c r="I226"/>
  <c r="I225" s="1"/>
  <c r="K226"/>
  <c r="O226"/>
  <c r="O225" s="1"/>
  <c r="Q226"/>
  <c r="Q225" s="1"/>
  <c r="V226"/>
  <c r="G230"/>
  <c r="M230" s="1"/>
  <c r="I230"/>
  <c r="K230"/>
  <c r="O230"/>
  <c r="Q230"/>
  <c r="V230"/>
  <c r="G232"/>
  <c r="I232"/>
  <c r="K232"/>
  <c r="K225" s="1"/>
  <c r="M232"/>
  <c r="O232"/>
  <c r="Q232"/>
  <c r="V232"/>
  <c r="V225" s="1"/>
  <c r="G234"/>
  <c r="I234"/>
  <c r="K234"/>
  <c r="M234"/>
  <c r="O234"/>
  <c r="Q234"/>
  <c r="V234"/>
  <c r="G236"/>
  <c r="M236" s="1"/>
  <c r="I236"/>
  <c r="K236"/>
  <c r="O236"/>
  <c r="Q236"/>
  <c r="V236"/>
  <c r="G238"/>
  <c r="M238" s="1"/>
  <c r="I238"/>
  <c r="K238"/>
  <c r="O238"/>
  <c r="Q238"/>
  <c r="V238"/>
  <c r="G243"/>
  <c r="G242" s="1"/>
  <c r="I243"/>
  <c r="K243"/>
  <c r="M243"/>
  <c r="O243"/>
  <c r="O242" s="1"/>
  <c r="Q243"/>
  <c r="V243"/>
  <c r="G256"/>
  <c r="M256" s="1"/>
  <c r="I256"/>
  <c r="K256"/>
  <c r="O256"/>
  <c r="Q256"/>
  <c r="V256"/>
  <c r="G260"/>
  <c r="M260" s="1"/>
  <c r="I260"/>
  <c r="I242" s="1"/>
  <c r="K260"/>
  <c r="O260"/>
  <c r="Q260"/>
  <c r="Q242" s="1"/>
  <c r="V260"/>
  <c r="G263"/>
  <c r="I263"/>
  <c r="K263"/>
  <c r="K242" s="1"/>
  <c r="M263"/>
  <c r="O263"/>
  <c r="Q263"/>
  <c r="V263"/>
  <c r="V242" s="1"/>
  <c r="G267"/>
  <c r="G266" s="1"/>
  <c r="I267"/>
  <c r="I266" s="1"/>
  <c r="K267"/>
  <c r="O267"/>
  <c r="O266" s="1"/>
  <c r="Q267"/>
  <c r="Q266" s="1"/>
  <c r="V267"/>
  <c r="G270"/>
  <c r="M270" s="1"/>
  <c r="I270"/>
  <c r="K270"/>
  <c r="O270"/>
  <c r="Q270"/>
  <c r="V270"/>
  <c r="G272"/>
  <c r="I272"/>
  <c r="K272"/>
  <c r="K266" s="1"/>
  <c r="M272"/>
  <c r="O272"/>
  <c r="Q272"/>
  <c r="V272"/>
  <c r="V266" s="1"/>
  <c r="G274"/>
  <c r="I274"/>
  <c r="K274"/>
  <c r="M274"/>
  <c r="O274"/>
  <c r="Q274"/>
  <c r="V274"/>
  <c r="G276"/>
  <c r="M276" s="1"/>
  <c r="I276"/>
  <c r="K276"/>
  <c r="O276"/>
  <c r="Q276"/>
  <c r="V276"/>
  <c r="G278"/>
  <c r="M278" s="1"/>
  <c r="I278"/>
  <c r="K278"/>
  <c r="O278"/>
  <c r="Q278"/>
  <c r="V278"/>
  <c r="G280"/>
  <c r="I280"/>
  <c r="K280"/>
  <c r="M280"/>
  <c r="O280"/>
  <c r="Q280"/>
  <c r="V280"/>
  <c r="G282"/>
  <c r="I282"/>
  <c r="K282"/>
  <c r="M282"/>
  <c r="O282"/>
  <c r="Q282"/>
  <c r="V282"/>
  <c r="G284"/>
  <c r="M284" s="1"/>
  <c r="I284"/>
  <c r="K284"/>
  <c r="O284"/>
  <c r="Q284"/>
  <c r="V284"/>
  <c r="G286"/>
  <c r="M286" s="1"/>
  <c r="I286"/>
  <c r="K286"/>
  <c r="O286"/>
  <c r="Q286"/>
  <c r="V286"/>
  <c r="G288"/>
  <c r="I288"/>
  <c r="K288"/>
  <c r="M288"/>
  <c r="O288"/>
  <c r="Q288"/>
  <c r="V288"/>
  <c r="G290"/>
  <c r="I290"/>
  <c r="K290"/>
  <c r="M290"/>
  <c r="O290"/>
  <c r="Q290"/>
  <c r="V290"/>
  <c r="G292"/>
  <c r="M292" s="1"/>
  <c r="I292"/>
  <c r="K292"/>
  <c r="O292"/>
  <c r="Q292"/>
  <c r="V292"/>
  <c r="G294"/>
  <c r="M294" s="1"/>
  <c r="I294"/>
  <c r="K294"/>
  <c r="O294"/>
  <c r="Q294"/>
  <c r="V294"/>
  <c r="G298"/>
  <c r="I298"/>
  <c r="K298"/>
  <c r="M298"/>
  <c r="O298"/>
  <c r="Q298"/>
  <c r="V298"/>
  <c r="G301"/>
  <c r="I301"/>
  <c r="K301"/>
  <c r="M301"/>
  <c r="O301"/>
  <c r="Q301"/>
  <c r="V301"/>
  <c r="G303"/>
  <c r="O303"/>
  <c r="G304"/>
  <c r="M304" s="1"/>
  <c r="M303" s="1"/>
  <c r="I304"/>
  <c r="I303" s="1"/>
  <c r="K304"/>
  <c r="K303" s="1"/>
  <c r="O304"/>
  <c r="Q304"/>
  <c r="Q303" s="1"/>
  <c r="V304"/>
  <c r="V303" s="1"/>
  <c r="K308"/>
  <c r="V308"/>
  <c r="G309"/>
  <c r="G308" s="1"/>
  <c r="I309"/>
  <c r="K309"/>
  <c r="M309"/>
  <c r="O309"/>
  <c r="O308" s="1"/>
  <c r="Q309"/>
  <c r="V309"/>
  <c r="G312"/>
  <c r="M312" s="1"/>
  <c r="I312"/>
  <c r="K312"/>
  <c r="O312"/>
  <c r="Q312"/>
  <c r="V312"/>
  <c r="G316"/>
  <c r="M316" s="1"/>
  <c r="I316"/>
  <c r="I308" s="1"/>
  <c r="K316"/>
  <c r="O316"/>
  <c r="Q316"/>
  <c r="Q308" s="1"/>
  <c r="V316"/>
  <c r="I319"/>
  <c r="K319"/>
  <c r="Q319"/>
  <c r="V319"/>
  <c r="G320"/>
  <c r="G319" s="1"/>
  <c r="I320"/>
  <c r="K320"/>
  <c r="M320"/>
  <c r="M319" s="1"/>
  <c r="O320"/>
  <c r="O319" s="1"/>
  <c r="Q320"/>
  <c r="V320"/>
  <c r="G321"/>
  <c r="O321"/>
  <c r="G322"/>
  <c r="M322" s="1"/>
  <c r="M321" s="1"/>
  <c r="I322"/>
  <c r="I321" s="1"/>
  <c r="K322"/>
  <c r="K321" s="1"/>
  <c r="O322"/>
  <c r="Q322"/>
  <c r="Q321" s="1"/>
  <c r="V322"/>
  <c r="V321" s="1"/>
  <c r="G325"/>
  <c r="I325"/>
  <c r="K325"/>
  <c r="M325"/>
  <c r="O325"/>
  <c r="Q325"/>
  <c r="V325"/>
  <c r="G326"/>
  <c r="M326" s="1"/>
  <c r="I326"/>
  <c r="K326"/>
  <c r="O326"/>
  <c r="O324" s="1"/>
  <c r="Q326"/>
  <c r="V326"/>
  <c r="G327"/>
  <c r="M327" s="1"/>
  <c r="I327"/>
  <c r="I324" s="1"/>
  <c r="K327"/>
  <c r="O327"/>
  <c r="Q327"/>
  <c r="Q324" s="1"/>
  <c r="V327"/>
  <c r="G328"/>
  <c r="M328" s="1"/>
  <c r="I328"/>
  <c r="K328"/>
  <c r="K324" s="1"/>
  <c r="O328"/>
  <c r="Q328"/>
  <c r="V328"/>
  <c r="V324" s="1"/>
  <c r="G329"/>
  <c r="I329"/>
  <c r="K329"/>
  <c r="M329"/>
  <c r="O329"/>
  <c r="Q329"/>
  <c r="V329"/>
  <c r="G330"/>
  <c r="M330" s="1"/>
  <c r="I330"/>
  <c r="K330"/>
  <c r="O330"/>
  <c r="Q330"/>
  <c r="V330"/>
  <c r="AE332"/>
  <c r="AF332"/>
  <c r="I20" i="1"/>
  <c r="I18"/>
  <c r="I17"/>
  <c r="F43"/>
  <c r="G23" s="1"/>
  <c r="G43"/>
  <c r="G25" s="1"/>
  <c r="A25" s="1"/>
  <c r="A26" s="1"/>
  <c r="G26" s="1"/>
  <c r="H42"/>
  <c r="I42" s="1"/>
  <c r="H41"/>
  <c r="I41" s="1"/>
  <c r="I16" l="1"/>
  <c r="I21" s="1"/>
  <c r="I61"/>
  <c r="J59" s="1"/>
  <c r="H40"/>
  <c r="I40" s="1"/>
  <c r="H39"/>
  <c r="H43" s="1"/>
  <c r="A23"/>
  <c r="A24" s="1"/>
  <c r="G24" s="1"/>
  <c r="A27" s="1"/>
  <c r="A29" s="1"/>
  <c r="G29" s="1"/>
  <c r="G27" s="1"/>
  <c r="G28"/>
  <c r="M10" i="13"/>
  <c r="M8" s="1"/>
  <c r="M308" i="12"/>
  <c r="M242"/>
  <c r="M324"/>
  <c r="M267"/>
  <c r="M266" s="1"/>
  <c r="M195"/>
  <c r="M194" s="1"/>
  <c r="G324"/>
  <c r="M9"/>
  <c r="M8" s="1"/>
  <c r="M226"/>
  <c r="M225" s="1"/>
  <c r="I39" i="1"/>
  <c r="I43" s="1"/>
  <c r="J28"/>
  <c r="J26"/>
  <c r="G38"/>
  <c r="F38"/>
  <c r="H32"/>
  <c r="J23"/>
  <c r="J24"/>
  <c r="J25"/>
  <c r="J27"/>
  <c r="E24"/>
  <c r="E26"/>
  <c r="J60" l="1"/>
  <c r="J54"/>
  <c r="J52"/>
  <c r="J50"/>
  <c r="J53"/>
  <c r="J51"/>
  <c r="J57"/>
  <c r="J58"/>
  <c r="J55"/>
  <c r="J56"/>
  <c r="J39"/>
  <c r="J43" s="1"/>
  <c r="J40"/>
  <c r="J41"/>
  <c r="J42"/>
  <c r="J6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<sst xmlns="http://schemas.openxmlformats.org/spreadsheetml/2006/main" count="1190" uniqueCount="407">
  <si>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</si>
  <si>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</si>
  <si>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</si>
  <si>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</si>
  <si>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</si>
  <si>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</si>
  <si>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</si>
  <si>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</si>
  <si>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</si>
  <si>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</si>
  <si>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</si>
  <si>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</si>
  <si>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</si>
  <si>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</si>
  <si>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</si>
  <si>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</si>
  <si>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</si>
  <si>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</si>
  <si>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</si>
  <si>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</si>
  <si>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</si>
  <si>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</si>
  <si>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</si>
  <si>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</si>
  <si>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</si>
  <si>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</si>
  <si>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</si>
  <si>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</si>
  <si>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</si>
  <si>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</si>
  <si>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</si>
  <si>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</si>
  <si>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</si>
  <si>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</si>
  <si>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</si>
  <si>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</si>
  <si>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</si>
  <si>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</si>
  <si>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</si>
  <si>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</si>
  <si>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</si>
  <si>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</si>
  <si>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</si>
  <si>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17019</t>
  </si>
  <si>
    <t>Projekt z participativního rozpočtu - Mraveniště u sídliště</t>
  </si>
  <si>
    <t>Stavba</t>
  </si>
  <si>
    <t>01</t>
  </si>
  <si>
    <t>Mraveniště u sídliště</t>
  </si>
  <si>
    <t>Dětské hřiště</t>
  </si>
  <si>
    <t>02</t>
  </si>
  <si>
    <t>Vedlejší rozpočtové náklady a ostatní náklady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</si>
  <si>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</si>
  <si>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</si>
  <si>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</si>
  <si>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</si>
  <si>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</si>
  <si>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</si>
  <si>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</si>
  <si>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</si>
  <si>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</si>
  <si>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</si>
  <si>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</si>
  <si>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</si>
  <si>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9</t>
  </si>
  <si>
    <t>Ostatní konstrukce, bourání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</si>
  <si>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</si>
  <si>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</si>
  <si>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</si>
  <si>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</si>
  <si>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</si>
  <si>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</si>
  <si>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</si>
  <si>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</si>
  <si>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</si>
  <si>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</si>
  <si>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</si>
  <si>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</si>
  <si>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</si>
  <si>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</si>
  <si>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</si>
  <si>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</si>
  <si>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</si>
  <si>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</si>
  <si>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</si>
  <si>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</si>
  <si>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</si>
  <si>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</si>
  <si>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</si>
  <si>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</si>
  <si>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</si>
  <si>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</si>
  <si>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</si>
  <si>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</si>
  <si>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</si>
  <si>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</si>
  <si>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</si>
  <si>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</si>
  <si>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</si>
  <si>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</si>
  <si>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</si>
  <si>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</si>
  <si>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</si>
  <si>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</si>
  <si>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</si>
  <si>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113108305</t>
  </si>
  <si>
    <t>Odstranění asfaltové vrstvy pl.do 50 m2, tl. 5 cm</t>
  </si>
  <si>
    <t>m2</t>
  </si>
  <si>
    <t>RTS 18/ I</t>
  </si>
  <si>
    <t>POL1_</t>
  </si>
  <si>
    <t xml:space="preserve">C.2 - Celkový situační výkres - stávající stav : </t>
  </si>
  <si>
    <t>VV</t>
  </si>
  <si>
    <t>asfaltové chodníky s podkladním betonem pro pískoviště : 42,61+38,3</t>
  </si>
  <si>
    <t>113109315</t>
  </si>
  <si>
    <t>Odstranění podkladu pl.50 m2, bet.prostý tl.15 cm</t>
  </si>
  <si>
    <t>113201111</t>
  </si>
  <si>
    <t>Vytrhání obrubníků chodníkových a parkových</t>
  </si>
  <si>
    <t>m</t>
  </si>
  <si>
    <t>asfaltové chodníky s podkladním betonem : 12,78+6,56+2,56+1,76</t>
  </si>
  <si>
    <t>22,84+10,93</t>
  </si>
  <si>
    <t>121101101</t>
  </si>
  <si>
    <t>Sejmutí ornice s přemístěním do 50 m</t>
  </si>
  <si>
    <t>m3</t>
  </si>
  <si>
    <t>C.2 - Celkový situační výkres - stávající stav : 380,9*0,20</t>
  </si>
  <si>
    <t>131201111</t>
  </si>
  <si>
    <t>Hloubení nezapaž. jam hor.3 do 100 m3</t>
  </si>
  <si>
    <t xml:space="preserve">D.1.1.b_5 - Půdorysy základů prvků : </t>
  </si>
  <si>
    <t>pružinové houpadlo : 2*(0,75*0,75)*0,45</t>
  </si>
  <si>
    <t>informační tabule : 2*(0,08)*0,45</t>
  </si>
  <si>
    <t>lamová pyramida - krajní základ : 6*(0,4*0,4)*0,6</t>
  </si>
  <si>
    <t>lamová pyramida - střed : 1*(0,5*0,5)*0,6</t>
  </si>
  <si>
    <t>věžová sestava : 14*(0,4*0,4)*0,45</t>
  </si>
  <si>
    <t>věžová sestava - skluzavka : 1*(0,4*0,6)*0,45</t>
  </si>
  <si>
    <t>řetězová dvojhoupačka : 4*(0,4*0,4)*0,45</t>
  </si>
  <si>
    <t>lavička s opěradlem : 5*2*(0,5*0,4)*0,45</t>
  </si>
  <si>
    <t>odpadkový koš : 2*(0,08)*0,5</t>
  </si>
  <si>
    <t>základy oplocení + branková pole : 32*(0,08)*0,6</t>
  </si>
  <si>
    <t xml:space="preserve">D.1.1.b_2 - Rozvržení ploch dětského hřiště : </t>
  </si>
  <si>
    <t>Prostor s kůrou : 165,1*0,1</t>
  </si>
  <si>
    <t>přístupový dlážděný chodník : 92,3*0,1</t>
  </si>
  <si>
    <t xml:space="preserve">C.3 - Koordinační situace : </t>
  </si>
  <si>
    <t>výkopy pro osazení chrániček vedení : 3*3,5*0,5*1,0</t>
  </si>
  <si>
    <t>131201119</t>
  </si>
  <si>
    <t>Příplatek za lepivost - hloubení nezap.jam v hor.3</t>
  </si>
  <si>
    <t>162201102</t>
  </si>
  <si>
    <t>Vodorovné přemístění výkopku z hor.1-4 do 50 m</t>
  </si>
  <si>
    <t>sejmutá ornice : 380,9*0,20</t>
  </si>
  <si>
    <t>162701105</t>
  </si>
  <si>
    <t>Vodorovné přemístění výkopku z hor.1-4 do 10000 m</t>
  </si>
  <si>
    <t xml:space="preserve">C.2 - Celkový situační výkres : </t>
  </si>
  <si>
    <t>hloubení jam : 30,97</t>
  </si>
  <si>
    <t>odpočet pro zásyp kolem patek : -1,4</t>
  </si>
  <si>
    <t>odpočet pro doplnění po provedení stavebních úprav : -123,9*0,2</t>
  </si>
  <si>
    <t>odpočet pro nový trávník - uvnitř oplocení hřiště : -120,7*0,2</t>
  </si>
  <si>
    <t xml:space="preserve">C.2 - Celkový situační výkres - vrstva pro dorovnání : </t>
  </si>
  <si>
    <t>asfaltové chodníky s podkladním betonem pro pískoviště : -(42,61+38,3)*0,1</t>
  </si>
  <si>
    <t>167101101</t>
  </si>
  <si>
    <t>Nakládání výkopku z hor.1-4 v množství do 100 m3</t>
  </si>
  <si>
    <t>171206111</t>
  </si>
  <si>
    <t>Uložení zemin do násypů předeps. tvarů s urovnáním</t>
  </si>
  <si>
    <t>174101101</t>
  </si>
  <si>
    <t>Zásyp jam, rýh, šachet se zhutněním</t>
  </si>
  <si>
    <t xml:space="preserve">Pro zásyp kolem základových patek prvků : </t>
  </si>
  <si>
    <t>pružinové houpadlo - odpočet betonu : 2*(0,65*0,65)*0,45*(-1)</t>
  </si>
  <si>
    <t>lamová pyramida - krajní základ - odpočet betonu : 6*(0,3*0,3)*0,6*(-1)</t>
  </si>
  <si>
    <t>lamová pyramida - střed - odpočet betonu : 1*(0,4*0,4)*0,6*(-1)</t>
  </si>
  <si>
    <t>věžová sestava - odpočet betonu : 14*(0,3*0,3)*0,45*(-1)</t>
  </si>
  <si>
    <t>věžová sestava - skluzavka - odpočet betonu : 1*(0,3*0,5)*0,45*(-1)</t>
  </si>
  <si>
    <t>řetězová dvojhoupačka - odpočet betonu : 4*(0,3*0,3)*0,45*(-1)</t>
  </si>
  <si>
    <t>lavička s opěradlem - odpočet betonu : 5*2*(0,4*0,3)*0,45*(-1)</t>
  </si>
  <si>
    <t>asfaltové chodníky s podkladním betonem pro pískoviště : (42,61+38,3)*0,1</t>
  </si>
  <si>
    <t>180402111</t>
  </si>
  <si>
    <t>Založení trávníku parkového výsevem v rovině</t>
  </si>
  <si>
    <t>doplnění po provedení stavebních úprav : 123,9</t>
  </si>
  <si>
    <t>nový trávník - unitř oplocení hřiště : 120,7</t>
  </si>
  <si>
    <t>181006114</t>
  </si>
  <si>
    <t>Rozprostření zemin v rov./sklonu 1:5, tl. do 30 cm</t>
  </si>
  <si>
    <t xml:space="preserve">D.1.1.b_1 - Půdorys dětského hřiště : </t>
  </si>
  <si>
    <t>Prostor s kůrou : 165,1</t>
  </si>
  <si>
    <t>181101101</t>
  </si>
  <si>
    <t xml:space="preserve">Úprava pláně v hor. 1-4, bez zhutnění </t>
  </si>
  <si>
    <t>C.3 - Koordinační situace : 447,6</t>
  </si>
  <si>
    <t>181101102</t>
  </si>
  <si>
    <t>Úprava pláně v hor. 1-4, se zhutněním</t>
  </si>
  <si>
    <t>přístupový dlážděný chodník : 92,3*1,15</t>
  </si>
  <si>
    <t>181301103</t>
  </si>
  <si>
    <t>Rozprostření ornice, rovina, tl. 15-20 cm,do 500m2</t>
  </si>
  <si>
    <t>nový trávník - uvnitř oplocení hřiště : 120,7</t>
  </si>
  <si>
    <t>183101114</t>
  </si>
  <si>
    <t>Hloub. jamek bez výměny půdy do 0,125 m3, sv.1:5</t>
  </si>
  <si>
    <t>kus</t>
  </si>
  <si>
    <t>D.1.1.b_1 - Půdorys dětského hřiště : 24</t>
  </si>
  <si>
    <t>183403113</t>
  </si>
  <si>
    <t>Obdělání půdy frézováním v rovině</t>
  </si>
  <si>
    <t>183403153</t>
  </si>
  <si>
    <t>Obdělání půdy hrabáním, v rovině</t>
  </si>
  <si>
    <t>184102112</t>
  </si>
  <si>
    <t>Výsadba dřevin s balem D do 30 cm, v rovině</t>
  </si>
  <si>
    <t>Tavolník japonský : 12</t>
  </si>
  <si>
    <t>Vajgélie květnatá : 12</t>
  </si>
  <si>
    <t>184802111</t>
  </si>
  <si>
    <t>Chem. odplevelení před založ. postřikem, v rovině</t>
  </si>
  <si>
    <t>185802113</t>
  </si>
  <si>
    <t>Hnojení umělým hnojivem v rovině</t>
  </si>
  <si>
    <t>t</t>
  </si>
  <si>
    <t>doplnění po provedení stavebních úprav : 123,9*0,001</t>
  </si>
  <si>
    <t>nový trávník - uvnitř oplocení hřiště : 120,7*0,001</t>
  </si>
  <si>
    <t>185851111</t>
  </si>
  <si>
    <t>Dovoz vody pro zálivku rostlin do 6 km</t>
  </si>
  <si>
    <t>Tavolník japonský : 12*0,02</t>
  </si>
  <si>
    <t>Vajgélie květnatá : 12*0,02</t>
  </si>
  <si>
    <t>199000005</t>
  </si>
  <si>
    <t>Poplatek za skládku zeminy 1- 4</t>
  </si>
  <si>
    <t>Začátek provozního součtu</t>
  </si>
  <si>
    <t xml:space="preserve">  C.2 - Celkový situační výkres : </t>
  </si>
  <si>
    <t xml:space="preserve">  sejmutá ornice : 380,9*0,20</t>
  </si>
  <si>
    <t xml:space="preserve">  hloubení jam : 36,3</t>
  </si>
  <si>
    <t xml:space="preserve">  odpočet pro zásyp kolem patek : -1,4</t>
  </si>
  <si>
    <t xml:space="preserve">  odpočet pro doplnění po provedení stavebních úprav : -123,9*0,2</t>
  </si>
  <si>
    <t xml:space="preserve">  odpočet pro nový trávník - uvnitř oplocení hřiště : -120,7*0,2</t>
  </si>
  <si>
    <t xml:space="preserve">  C.2 - Celkový situační výkres - vrstva pro dorovnání : </t>
  </si>
  <si>
    <t xml:space="preserve">  asfaltové chodníky s podkladním betonem pro pískoviště : -(42,61+38,3)*0,1</t>
  </si>
  <si>
    <t>Konec provozního součtu</t>
  </si>
  <si>
    <t>přebytečná zemina : 54,1*1,8</t>
  </si>
  <si>
    <t>00572410</t>
  </si>
  <si>
    <t>Směs travní parková II. mírná zátěž PROFI, á 25 kg</t>
  </si>
  <si>
    <t>kg</t>
  </si>
  <si>
    <t>SPCM</t>
  </si>
  <si>
    <t>POL3_</t>
  </si>
  <si>
    <t>doplnění po provedení stavebních úprav : 123,9*0,35</t>
  </si>
  <si>
    <t>nový trávník - unitř oplocení hřiště : 120,7*0,35</t>
  </si>
  <si>
    <t xml:space="preserve">spotřeba 0,35kg/m2 : </t>
  </si>
  <si>
    <t>02654935V01</t>
  </si>
  <si>
    <t>Tavolník japonský - Spiraea japonica Shirobana  v. 40-60 cm</t>
  </si>
  <si>
    <t>Vlastní</t>
  </si>
  <si>
    <t>Indiv</t>
  </si>
  <si>
    <t>12</t>
  </si>
  <si>
    <t>02654940V01</t>
  </si>
  <si>
    <t>Vajgélie květnatá - Weigelia florida Purpurea  v. 40-60 cm</t>
  </si>
  <si>
    <t>10391100V01</t>
  </si>
  <si>
    <t>Kůra mulčovací, bez obsahu drobných částic, frakce 20-80mm</t>
  </si>
  <si>
    <t>Prostor s kůrou : 165,1*0,3*1,1</t>
  </si>
  <si>
    <t>25191158</t>
  </si>
  <si>
    <t>Trávníkové hnojivo po 10 kg</t>
  </si>
  <si>
    <t>Kg</t>
  </si>
  <si>
    <t>doplnění po provedení stavebních úprav : 123,9*0,1</t>
  </si>
  <si>
    <t>nový trávník - uvnitř oplocení hřiště : 120,7*0,1</t>
  </si>
  <si>
    <t>25234002.A</t>
  </si>
  <si>
    <t>herbicid totální po 20 litrech</t>
  </si>
  <si>
    <t>l</t>
  </si>
  <si>
    <t>doplnění po provedení stavebních úprav : 0,5</t>
  </si>
  <si>
    <t>nový trávník - uvnitř oplocení hřiště : 0,5</t>
  </si>
  <si>
    <t>275313611</t>
  </si>
  <si>
    <t>Beton základových patek prostý C 16/20</t>
  </si>
  <si>
    <t>pružinové houpadlo : 2*(0,65*0,65)*0,45</t>
  </si>
  <si>
    <t>lamová pyramida - krajní základ : 6*(0,3*0,3)*0,6</t>
  </si>
  <si>
    <t>lamová pyramida - střed : 1*(0,4*0,4)*0,6</t>
  </si>
  <si>
    <t>věžová sestava : 14*(0,3*0,3)*0,45</t>
  </si>
  <si>
    <t>věžová sestava - skluzavka : 1*(0,3*0,5)*0,45</t>
  </si>
  <si>
    <t>řetězová dvojhoupačka : 4*(0,3*0,3)*0,45</t>
  </si>
  <si>
    <t>lavička s opěradlem : 5*2*(0,4*0,3)*0,45</t>
  </si>
  <si>
    <t>275351215</t>
  </si>
  <si>
    <t>Bednění stěn základových patek - zřízení</t>
  </si>
  <si>
    <t>pružinové houpadlo : 2*(2*(0,65+0,65))*0,45</t>
  </si>
  <si>
    <t>lamová pyramida - krajní základ : 6*(2*(0,3+0,3))*0,6</t>
  </si>
  <si>
    <t>lamová pyramida - střed : 1*(2*(0,4+0,4))*0,6</t>
  </si>
  <si>
    <t>věžová sestava : 14*(2*(0,3+0,3))*0,45</t>
  </si>
  <si>
    <t>věžová sestava - skluzavka : 1*2*((0,3+0,5))*0,45</t>
  </si>
  <si>
    <t>řetězová dvojhoupačka : 4*(2*(0,3+0,3))*0,45</t>
  </si>
  <si>
    <t>lavička s opěradlem : 5*2*(2*(0,4+0,3))*0,45</t>
  </si>
  <si>
    <t>275351216</t>
  </si>
  <si>
    <t>Bednění stěn základových patek - odstranění</t>
  </si>
  <si>
    <t>451971112</t>
  </si>
  <si>
    <t>Položení vrstvy z geotextilie, uchycení sponami</t>
  </si>
  <si>
    <t>Prostor s kůrou : 165,1*1,05</t>
  </si>
  <si>
    <t>Dětské pískoviště : 1,95*3,95*1,05</t>
  </si>
  <si>
    <t>230194004</t>
  </si>
  <si>
    <t>Utěsnění chráničky manžetou do DN 125</t>
  </si>
  <si>
    <t>chránička vedení CH1 (vedení Telefónica Czech republic a.s.) : 2</t>
  </si>
  <si>
    <t>460510321</t>
  </si>
  <si>
    <t>Chránička kabelová dělená, DN 110 mm</t>
  </si>
  <si>
    <t>chránička vedení CH1 (vedení Telefónica Czech republic a.s.) : 3,3</t>
  </si>
  <si>
    <t>230194009V01</t>
  </si>
  <si>
    <t>Utěsnění betonové chráničky CH2 před vnikáním nečistot</t>
  </si>
  <si>
    <t>chránička vedení CH2 (NN ČEZ a.s.) : 4</t>
  </si>
  <si>
    <t>460510301V01</t>
  </si>
  <si>
    <t>Chránička kabelová (betonový žlab světlosti 110x90mm) včetně poklopu k žlabu - kompletní dodávka</t>
  </si>
  <si>
    <t>chránička vedení CH2 (NN ČEZ a.s.) : 2*4,0</t>
  </si>
  <si>
    <t>69366013</t>
  </si>
  <si>
    <t>Textilie netkaná šíře 200 cm, 300 g/m2</t>
  </si>
  <si>
    <t>Prostor s kůrou : (165,1*1,05)*1,1</t>
  </si>
  <si>
    <t>Dětské pískoviště : (1,95*3,95*1,05)*1,1</t>
  </si>
  <si>
    <t>564831111</t>
  </si>
  <si>
    <t>Podklad ze štěrkodrti po zhutnění tloušťky 10 cm</t>
  </si>
  <si>
    <t xml:space="preserve">Podklad pod základové patky herních prvků : </t>
  </si>
  <si>
    <t>pružinové houpadlo : 2*(0,65*0,65)</t>
  </si>
  <si>
    <t>informační tabule : 2*(0,08)</t>
  </si>
  <si>
    <t>lamová pyramida - krajní základ : 6*(0,3*0,3)</t>
  </si>
  <si>
    <t>lamová pyramida - střed : 1*(0,4*0,4)</t>
  </si>
  <si>
    <t>věžová sestava : 14*(0,3*0,3)</t>
  </si>
  <si>
    <t>věžová sestava - skluzavka : 1*(0,3*0,5)</t>
  </si>
  <si>
    <t>řetězová dvojhoupačka : 4*(0,3*0,3)</t>
  </si>
  <si>
    <t>lavička s opěradlem : 5*2*(0,4*0,3)</t>
  </si>
  <si>
    <t>odpadkový koš : 2*(0,08)</t>
  </si>
  <si>
    <t>základy oplocení + branková pole : 32*(0,08)</t>
  </si>
  <si>
    <t>564851111</t>
  </si>
  <si>
    <t>Podklad ze štěrkodrti po zhutnění tloušťky 15 cm</t>
  </si>
  <si>
    <t>přístupový dlážděný chodník : 92,3</t>
  </si>
  <si>
    <t>pískoviště : 4*2</t>
  </si>
  <si>
    <t>596215020</t>
  </si>
  <si>
    <t>Kladení zámkové dlažby tl. 6 cm do drtě tl. 3 cm</t>
  </si>
  <si>
    <t>59245110</t>
  </si>
  <si>
    <t>Dlažba skládaná 20x10x6 cm přírodní</t>
  </si>
  <si>
    <t>přístupový dlážděný chodník : 92,3*1,08</t>
  </si>
  <si>
    <t>936004129V01</t>
  </si>
  <si>
    <t>Zřízení vnitřního prostoru pískoviště, včetně podkladní dlažby 30x30x3 a dodání písku</t>
  </si>
  <si>
    <t xml:space="preserve">D.1.1.b_4 - Výpis prvků : </t>
  </si>
  <si>
    <t>dřevěné pískoviště, prvek 7 : 4*2</t>
  </si>
  <si>
    <t>936170001V01</t>
  </si>
  <si>
    <t>Dodávka + montáž pružinového houpadla (pes), prvek 1</t>
  </si>
  <si>
    <t>D.1.1.b_4 - Výpis prvků : 1</t>
  </si>
  <si>
    <t>936170002V01</t>
  </si>
  <si>
    <t>Dodávka + montáž pružinového houpadla (auto), prvek 2</t>
  </si>
  <si>
    <t>936170003V01</t>
  </si>
  <si>
    <t>Dodávka + montáž informační tabule (provozní řád hřiště, prvek 3)</t>
  </si>
  <si>
    <t>D.1.1.b_4 - Výpis prvků : 2</t>
  </si>
  <si>
    <t>936170004V01</t>
  </si>
  <si>
    <t>Dodávka + montáž lanové pyramidy v=3m (prvek 4)</t>
  </si>
  <si>
    <t>936170005V01</t>
  </si>
  <si>
    <t>Dodávka + montáž věžové sestavy celokovové (prvek 5)</t>
  </si>
  <si>
    <t>936170006V011</t>
  </si>
  <si>
    <t>Dodávka + montáž řetězové dvojhoupačky - celokovové (prvek 6)</t>
  </si>
  <si>
    <t>936170007V010</t>
  </si>
  <si>
    <t>Dodávka + montáž dřevěného pískoviště 4,0x2,0m (prvek 7), včetně krycí plasty</t>
  </si>
  <si>
    <t>936170008V01</t>
  </si>
  <si>
    <t>Dodávka + montáž stojanu na kola (prvek 8)</t>
  </si>
  <si>
    <t>936170009V011</t>
  </si>
  <si>
    <t>Dodávka + montáž dřevěné lavičky s opěradlem (prvek 9)</t>
  </si>
  <si>
    <t>D.1.1.b_4 - Výpis prvků : 5</t>
  </si>
  <si>
    <t>936170010V01</t>
  </si>
  <si>
    <t>Dodávka + montáž odpadkového koše (prvek 10)</t>
  </si>
  <si>
    <t>936170011V01</t>
  </si>
  <si>
    <t>Dodávka + montáž dřevěného oplocení (prvky 11.1. + 2x11.2)</t>
  </si>
  <si>
    <t>D.1.1.b_4 - Výpis prvků : 84,5</t>
  </si>
  <si>
    <t>936170012V01</t>
  </si>
  <si>
    <t>Dodávka + montáž dřevěné kulatiny na sezení, délky cca 3,0m</t>
  </si>
  <si>
    <t>99061V01</t>
  </si>
  <si>
    <t>Odstranění dřevěných sedáků betonového pískoviště a betonové lavice</t>
  </si>
  <si>
    <t>stávající betonová lavice : 2,06</t>
  </si>
  <si>
    <t>stávající betonové pískoviště : 4,84</t>
  </si>
  <si>
    <t>99071V01</t>
  </si>
  <si>
    <t>Odstranění betonových lavic včetně zděných pilířků a betonového základu, včetně zásypu po základech</t>
  </si>
  <si>
    <t>stávající betonové lavice : 2</t>
  </si>
  <si>
    <t>99081V01</t>
  </si>
  <si>
    <t>Odstranění původní fotbalové branky z ocelové trubky, zabetonované, včetně odstranění bet. základu, a zásypu děr po patkách</t>
  </si>
  <si>
    <t>C.2 - Celkový situační výkres - stávající stav : 2</t>
  </si>
  <si>
    <t>916561111</t>
  </si>
  <si>
    <t>Osazení záhon.obrubníků do lože z C 12/15 s opěrou, včetně obrubníku   100/5/20 cm</t>
  </si>
  <si>
    <t>přístupový dlážděný chodník : 64,4+53,4</t>
  </si>
  <si>
    <t>obruba kolem dopadové plochy - kůra : 68,2</t>
  </si>
  <si>
    <t>919735111</t>
  </si>
  <si>
    <t>Řezání stávajícího živičného krytu tl. do 5 cm</t>
  </si>
  <si>
    <t>asfaltové chodníky s podkladním betonem : 1,9+5,2+1,8+1,6</t>
  </si>
  <si>
    <t>962042321</t>
  </si>
  <si>
    <t>Bourání zdiva z betonu prostého</t>
  </si>
  <si>
    <t>stávající betonové pískoviště : 4,84*0,4</t>
  </si>
  <si>
    <t>4,77*0,4</t>
  </si>
  <si>
    <t>970241150</t>
  </si>
  <si>
    <t>Řezání prostého betonu hl. řezu 150 mm</t>
  </si>
  <si>
    <t>998231311</t>
  </si>
  <si>
    <t>Přesun hmot pro sadovnické a krajin. úpravy do 5km</t>
  </si>
  <si>
    <t>POL7_</t>
  </si>
  <si>
    <t>783626300</t>
  </si>
  <si>
    <t>Nátěr lazurovací truhlářských výrobků 3x lakování</t>
  </si>
  <si>
    <t>Nátěr oplocení dětského hřiště : 2*(0,02+0,11)*1,05*5*84,5</t>
  </si>
  <si>
    <t>979087112</t>
  </si>
  <si>
    <t>Nakládání suti na dopravní prostředky</t>
  </si>
  <si>
    <t>POL8_</t>
  </si>
  <si>
    <t>979990001</t>
  </si>
  <si>
    <t>Poplatek za skládku stavební suti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</si>
  <si>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</si>
  <si>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</si>
  <si>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</si>
  <si>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</si>
  <si>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</si>
  <si>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</si>
  <si>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</si>
  <si>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</si>
  <si>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SUM</t>
  </si>
  <si>
    <t>Poznámky uchazeče k zadání</t>
  </si>
  <si>
    <t>POPUZIV</t>
  </si>
  <si>
    <t>END</t>
  </si>
  <si>
    <t>VN01</t>
  </si>
  <si>
    <t>Zbudování, provoz a likvidace zařízení staveniště</t>
  </si>
  <si>
    <t>soubor</t>
  </si>
  <si>
    <t>VN02</t>
  </si>
  <si>
    <t>Geodetické zaměření provedeného díla</t>
  </si>
  <si>
    <t>VN03</t>
  </si>
  <si>
    <t>Vytýčení inženýrských sítí - kompletní provedení</t>
  </si>
  <si>
    <t>VN04</t>
  </si>
  <si>
    <t>Závěrečná kontrola kvalifikovanou osobou - revize, revizní technik - dětská hřiště</t>
  </si>
  <si>
    <t>VN05</t>
  </si>
  <si>
    <t>Mimostaveništní přesun výrovních kapacit</t>
  </si>
  <si>
    <t>VN06</t>
  </si>
  <si>
    <t>Vypracování výrobní dokumentace</t>
  </si>
  <si>
    <t xml:space="preserve">Statutární město Ostrava, Městský obvod Ostrava-Jih Horní 791/3, 700 30 Ostrava-Hrabůvka </t>
  </si>
  <si>
    <t>00845451</t>
  </si>
  <si>
    <t>CZ00845451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</si>
</sst>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rseus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6" t="s">
        <v>41</v>
      </c>
      <c r="B2" s="196"/>
      <c r="C2" s="196"/>
      <c r="D2" s="196"/>
      <c r="E2" s="196"/>
      <c r="F2" s="196"/>
      <c r="G2" s="196"/>
    </row>
  </sheetData>
  <sheetProtection algorithmName="SHA-512" hashValue="r7VZphbxA9uF6oOQ+9jxcdJ3G9MRVE6yrq+eVjuiyEWIKFsyJPZ/aolPgakPr41WtoeXdRDM0s1nqdkHRIBtpA==" saltValue="6S7mUXipVvu3+k2UH51na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4"/>
  <sheetViews>
    <sheetView showGridLines="0" tabSelected="1" topLeftCell="B43" zoomScaleNormal="100" zoomScaleSheetLayoutView="75" workbookViewId="0">
      <selection activeCell="M15" sqref="M1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>
      <c r="A2" s="3"/>
      <c r="B2" s="79" t="s">
        <v>24</v>
      </c>
      <c r="C2" s="80"/>
      <c r="D2" s="81" t="s">
        <v>43</v>
      </c>
      <c r="E2" s="230" t="s">
        <v>44</v>
      </c>
      <c r="F2" s="231"/>
      <c r="G2" s="231"/>
      <c r="H2" s="231"/>
      <c r="I2" s="231"/>
      <c r="J2" s="232"/>
      <c r="O2" s="2"/>
    </row>
    <row r="3" spans="1:15" ht="27" hidden="1" customHeight="1">
      <c r="A3" s="3"/>
      <c r="B3" s="82"/>
      <c r="C3" s="80"/>
      <c r="D3" s="83"/>
      <c r="E3" s="233"/>
      <c r="F3" s="234"/>
      <c r="G3" s="234"/>
      <c r="H3" s="234"/>
      <c r="I3" s="234"/>
      <c r="J3" s="235"/>
    </row>
    <row r="4" spans="1:15" ht="23.25" customHeight="1">
      <c r="A4" s="3"/>
      <c r="B4" s="84"/>
      <c r="C4" s="85"/>
      <c r="D4" s="86"/>
      <c r="E4" s="222"/>
      <c r="F4" s="222"/>
      <c r="G4" s="222"/>
      <c r="H4" s="222"/>
      <c r="I4" s="222"/>
      <c r="J4" s="223"/>
    </row>
    <row r="5" spans="1:15" ht="24" customHeight="1">
      <c r="A5" s="3"/>
      <c r="B5" s="47" t="s">
        <v>23</v>
      </c>
      <c r="C5" s="4"/>
      <c r="D5" s="199" t="s">
        <v>404</v>
      </c>
      <c r="E5" s="199"/>
      <c r="F5" s="199"/>
      <c r="G5" s="199"/>
      <c r="H5" s="27" t="s">
        <v>42</v>
      </c>
      <c r="I5" s="194" t="s">
        <v>405</v>
      </c>
      <c r="J5" s="10"/>
    </row>
    <row r="6" spans="1:15" ht="15.75" customHeight="1">
      <c r="A6" s="3"/>
      <c r="B6" s="41"/>
      <c r="C6" s="25"/>
      <c r="D6" s="200"/>
      <c r="E6" s="200"/>
      <c r="F6" s="200"/>
      <c r="G6" s="200"/>
      <c r="H6" s="27" t="s">
        <v>36</v>
      </c>
      <c r="I6" s="195" t="s">
        <v>406</v>
      </c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37"/>
      <c r="E11" s="237"/>
      <c r="F11" s="237"/>
      <c r="G11" s="237"/>
      <c r="H11" s="27" t="s">
        <v>42</v>
      </c>
      <c r="I11" s="88"/>
      <c r="J11" s="10"/>
    </row>
    <row r="12" spans="1:15" ht="15.75" customHeight="1">
      <c r="A12" s="3"/>
      <c r="B12" s="41"/>
      <c r="C12" s="25"/>
      <c r="D12" s="220"/>
      <c r="E12" s="220"/>
      <c r="F12" s="220"/>
      <c r="G12" s="220"/>
      <c r="H12" s="27" t="s">
        <v>36</v>
      </c>
      <c r="I12" s="88"/>
      <c r="J12" s="10"/>
    </row>
    <row r="13" spans="1:15" ht="15.75" customHeight="1">
      <c r="A13" s="3"/>
      <c r="B13" s="42"/>
      <c r="C13" s="87"/>
      <c r="D13" s="221"/>
      <c r="E13" s="221"/>
      <c r="F13" s="221"/>
      <c r="G13" s="221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36"/>
      <c r="F15" s="236"/>
      <c r="G15" s="238"/>
      <c r="H15" s="238"/>
      <c r="I15" s="238" t="s">
        <v>31</v>
      </c>
      <c r="J15" s="239"/>
    </row>
    <row r="16" spans="1:15" ht="23.25" customHeight="1">
      <c r="A16" s="140" t="s">
        <v>26</v>
      </c>
      <c r="B16" s="57" t="s">
        <v>26</v>
      </c>
      <c r="C16" s="58"/>
      <c r="D16" s="59"/>
      <c r="E16" s="213"/>
      <c r="F16" s="214"/>
      <c r="G16" s="213"/>
      <c r="H16" s="214"/>
      <c r="I16" s="213">
        <f>SUMIF(F50:F60,A16,I50:I60)+SUMIF(F50:F60,"PSU",I50:I60)</f>
        <v>0</v>
      </c>
      <c r="J16" s="215"/>
    </row>
    <row r="17" spans="1:10" ht="23.25" customHeight="1">
      <c r="A17" s="140" t="s">
        <v>27</v>
      </c>
      <c r="B17" s="57" t="s">
        <v>27</v>
      </c>
      <c r="C17" s="58"/>
      <c r="D17" s="59"/>
      <c r="E17" s="213"/>
      <c r="F17" s="214"/>
      <c r="G17" s="213"/>
      <c r="H17" s="214"/>
      <c r="I17" s="213">
        <f>SUMIF(F50:F60,A17,I50:I60)</f>
        <v>0</v>
      </c>
      <c r="J17" s="215"/>
    </row>
    <row r="18" spans="1:10" ht="23.25" customHeight="1">
      <c r="A18" s="140" t="s">
        <v>28</v>
      </c>
      <c r="B18" s="57" t="s">
        <v>28</v>
      </c>
      <c r="C18" s="58"/>
      <c r="D18" s="59"/>
      <c r="E18" s="213"/>
      <c r="F18" s="214"/>
      <c r="G18" s="213"/>
      <c r="H18" s="214"/>
      <c r="I18" s="213">
        <f>SUMIF(F50:F60,A18,I50:I60)</f>
        <v>0</v>
      </c>
      <c r="J18" s="215"/>
    </row>
    <row r="19" spans="1:10" ht="23.25" customHeight="1">
      <c r="A19" s="140" t="s">
        <v>76</v>
      </c>
      <c r="B19" s="57" t="s">
        <v>29</v>
      </c>
      <c r="C19" s="58"/>
      <c r="D19" s="59"/>
      <c r="E19" s="213"/>
      <c r="F19" s="214"/>
      <c r="G19" s="213"/>
      <c r="H19" s="214"/>
      <c r="I19" s="213">
        <f>SUMIF(F50:F60,A19,I50:I60)</f>
        <v>0</v>
      </c>
      <c r="J19" s="215"/>
    </row>
    <row r="20" spans="1:10" ht="23.25" customHeight="1">
      <c r="A20" s="140" t="s">
        <v>77</v>
      </c>
      <c r="B20" s="57" t="s">
        <v>30</v>
      </c>
      <c r="C20" s="58"/>
      <c r="D20" s="59"/>
      <c r="E20" s="213"/>
      <c r="F20" s="214"/>
      <c r="G20" s="213"/>
      <c r="H20" s="214"/>
      <c r="I20" s="213">
        <f>SUMIF(F50:F60,A20,I50:I60)</f>
        <v>0</v>
      </c>
      <c r="J20" s="215"/>
    </row>
    <row r="21" spans="1:10" ht="23.25" customHeight="1">
      <c r="A21" s="3"/>
      <c r="B21" s="74" t="s">
        <v>31</v>
      </c>
      <c r="C21" s="75"/>
      <c r="D21" s="76"/>
      <c r="E21" s="216"/>
      <c r="F21" s="240"/>
      <c r="G21" s="216"/>
      <c r="H21" s="240"/>
      <c r="I21" s="216">
        <f>SUM(I16:J20)</f>
        <v>0</v>
      </c>
      <c r="J21" s="217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1">
        <f>ZakladDPHSniVypocet</f>
        <v>0</v>
      </c>
      <c r="H23" s="212"/>
      <c r="I23" s="212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9">
        <f>IF(A24&gt;50, ROUNDUP(A23, 0), ROUNDDOWN(A23, 0))</f>
        <v>0</v>
      </c>
      <c r="H24" s="210"/>
      <c r="I24" s="210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1">
        <f>ZakladDPHZaklVypocet</f>
        <v>0</v>
      </c>
      <c r="H25" s="212"/>
      <c r="I25" s="212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7">
        <f>IF(A26&gt;50, ROUNDUP(A25, 0), ROUNDDOWN(A25, 0))</f>
        <v>0</v>
      </c>
      <c r="H26" s="228"/>
      <c r="I26" s="228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9">
        <f>CenaCelkem-(ZakladDPHSni+DPHSni+ZakladDPHZakl+DPHZakl)</f>
        <v>0</v>
      </c>
      <c r="H27" s="229"/>
      <c r="I27" s="229"/>
      <c r="J27" s="63" t="str">
        <f t="shared" si="0"/>
        <v>CZK</v>
      </c>
    </row>
    <row r="28" spans="1:10" ht="27.75" hidden="1" customHeight="1" thickBot="1">
      <c r="A28" s="3"/>
      <c r="B28" s="117" t="s">
        <v>25</v>
      </c>
      <c r="C28" s="118"/>
      <c r="D28" s="118"/>
      <c r="E28" s="119"/>
      <c r="F28" s="120"/>
      <c r="G28" s="219">
        <f>ZakladDPHSniVypocet+ZakladDPHZaklVypocet</f>
        <v>0</v>
      </c>
      <c r="H28" s="219"/>
      <c r="I28" s="219"/>
      <c r="J28" s="121" t="str">
        <f t="shared" si="0"/>
        <v>CZK</v>
      </c>
    </row>
    <row r="29" spans="1:10" ht="27.75" customHeight="1" thickBot="1">
      <c r="A29" s="3">
        <f>(A27-INT(A27))*100</f>
        <v>0</v>
      </c>
      <c r="B29" s="117" t="s">
        <v>37</v>
      </c>
      <c r="C29" s="122"/>
      <c r="D29" s="122"/>
      <c r="E29" s="122"/>
      <c r="F29" s="122"/>
      <c r="G29" s="218">
        <f>IF(A29&gt;50, ROUNDUP(A27, 0), ROUNDDOWN(A27, 0))</f>
        <v>0</v>
      </c>
      <c r="H29" s="218"/>
      <c r="I29" s="218"/>
      <c r="J29" s="123" t="s">
        <v>52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43187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08" t="s">
        <v>2</v>
      </c>
      <c r="E35" s="208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>
      <c r="A39" s="93">
        <v>1</v>
      </c>
      <c r="B39" s="103" t="s">
        <v>45</v>
      </c>
      <c r="C39" s="201"/>
      <c r="D39" s="202"/>
      <c r="E39" s="202"/>
      <c r="F39" s="104">
        <f>'01 Dětské hřiště'!AE332+'02 VRN+ON'!AE16</f>
        <v>0</v>
      </c>
      <c r="G39" s="105">
        <f>'01 Dětské hřiště'!AF332+'02 VRN+ON'!AF16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>
      <c r="A40" s="93">
        <v>2</v>
      </c>
      <c r="B40" s="108" t="s">
        <v>46</v>
      </c>
      <c r="C40" s="203" t="s">
        <v>47</v>
      </c>
      <c r="D40" s="204"/>
      <c r="E40" s="204"/>
      <c r="F40" s="109">
        <f>'01 Dětské hřiště'!AE332+'02 VRN+ON'!AE16</f>
        <v>0</v>
      </c>
      <c r="G40" s="110">
        <f>'01 Dětské hřiště'!AF332+'02 VRN+ON'!AF16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>
      <c r="A41" s="93">
        <v>3</v>
      </c>
      <c r="B41" s="112" t="s">
        <v>46</v>
      </c>
      <c r="C41" s="201" t="s">
        <v>48</v>
      </c>
      <c r="D41" s="202"/>
      <c r="E41" s="202"/>
      <c r="F41" s="113">
        <f>'01 Dětské hřiště'!AE332</f>
        <v>0</v>
      </c>
      <c r="G41" s="106">
        <f>'01 Dětské hřiště'!AF332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>
      <c r="A42" s="93">
        <v>3</v>
      </c>
      <c r="B42" s="112" t="s">
        <v>49</v>
      </c>
      <c r="C42" s="202" t="s">
        <v>50</v>
      </c>
      <c r="D42" s="202"/>
      <c r="E42" s="202"/>
      <c r="F42" s="113">
        <f>'02 VRN+ON'!AE16</f>
        <v>0</v>
      </c>
      <c r="G42" s="106">
        <f>'02 VRN+ON'!AF16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>
      <c r="A43" s="93"/>
      <c r="B43" s="205" t="s">
        <v>51</v>
      </c>
      <c r="C43" s="206"/>
      <c r="D43" s="206"/>
      <c r="E43" s="207"/>
      <c r="F43" s="114">
        <f>SUMIF(A39:A42,"=1",F39:F42)</f>
        <v>0</v>
      </c>
      <c r="G43" s="115">
        <f>SUMIF(A39:A42,"=1",G39:G42)</f>
        <v>0</v>
      </c>
      <c r="H43" s="115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>
      <c r="B47" s="124" t="s">
        <v>53</v>
      </c>
    </row>
    <row r="49" spans="1:10" ht="25.5" customHeight="1">
      <c r="A49" s="125"/>
      <c r="B49" s="128" t="s">
        <v>18</v>
      </c>
      <c r="C49" s="128" t="s">
        <v>6</v>
      </c>
      <c r="D49" s="129"/>
      <c r="E49" s="129"/>
      <c r="F49" s="130" t="s">
        <v>54</v>
      </c>
      <c r="G49" s="130"/>
      <c r="H49" s="130"/>
      <c r="I49" s="130" t="s">
        <v>31</v>
      </c>
      <c r="J49" s="130" t="s">
        <v>0</v>
      </c>
    </row>
    <row r="50" spans="1:10" ht="25.5" customHeight="1">
      <c r="A50" s="126"/>
      <c r="B50" s="131" t="s">
        <v>55</v>
      </c>
      <c r="C50" s="197" t="s">
        <v>56</v>
      </c>
      <c r="D50" s="198"/>
      <c r="E50" s="198"/>
      <c r="F50" s="136" t="s">
        <v>26</v>
      </c>
      <c r="G50" s="137"/>
      <c r="H50" s="137"/>
      <c r="I50" s="137">
        <f>'01 Dětské hřiště'!G8</f>
        <v>0</v>
      </c>
      <c r="J50" s="134" t="str">
        <f>IF(I61=0,"",I50/I61*100)</f>
        <v/>
      </c>
    </row>
    <row r="51" spans="1:10" ht="25.5" customHeight="1">
      <c r="A51" s="126"/>
      <c r="B51" s="131" t="s">
        <v>57</v>
      </c>
      <c r="C51" s="197" t="s">
        <v>58</v>
      </c>
      <c r="D51" s="198"/>
      <c r="E51" s="198"/>
      <c r="F51" s="136" t="s">
        <v>26</v>
      </c>
      <c r="G51" s="137"/>
      <c r="H51" s="137"/>
      <c r="I51" s="137">
        <f>'01 Dětské hřiště'!G194</f>
        <v>0</v>
      </c>
      <c r="J51" s="134" t="str">
        <f>IF(I61=0,"",I51/I61*100)</f>
        <v/>
      </c>
    </row>
    <row r="52" spans="1:10" ht="25.5" customHeight="1">
      <c r="A52" s="126"/>
      <c r="B52" s="131" t="s">
        <v>59</v>
      </c>
      <c r="C52" s="197" t="s">
        <v>60</v>
      </c>
      <c r="D52" s="198"/>
      <c r="E52" s="198"/>
      <c r="F52" s="136" t="s">
        <v>26</v>
      </c>
      <c r="G52" s="137"/>
      <c r="H52" s="137"/>
      <c r="I52" s="137">
        <f>'01 Dětské hřiště'!G225</f>
        <v>0</v>
      </c>
      <c r="J52" s="134" t="str">
        <f>IF(I61=0,"",I52/I61*100)</f>
        <v/>
      </c>
    </row>
    <row r="53" spans="1:10" ht="25.5" customHeight="1">
      <c r="A53" s="126"/>
      <c r="B53" s="131" t="s">
        <v>61</v>
      </c>
      <c r="C53" s="197" t="s">
        <v>62</v>
      </c>
      <c r="D53" s="198"/>
      <c r="E53" s="198"/>
      <c r="F53" s="136" t="s">
        <v>26</v>
      </c>
      <c r="G53" s="137"/>
      <c r="H53" s="137"/>
      <c r="I53" s="137">
        <f>'01 Dětské hřiště'!G242</f>
        <v>0</v>
      </c>
      <c r="J53" s="134" t="str">
        <f>IF(I61=0,"",I53/I61*100)</f>
        <v/>
      </c>
    </row>
    <row r="54" spans="1:10" ht="25.5" customHeight="1">
      <c r="A54" s="126"/>
      <c r="B54" s="131" t="s">
        <v>63</v>
      </c>
      <c r="C54" s="197" t="s">
        <v>64</v>
      </c>
      <c r="D54" s="198"/>
      <c r="E54" s="198"/>
      <c r="F54" s="136" t="s">
        <v>26</v>
      </c>
      <c r="G54" s="137"/>
      <c r="H54" s="137"/>
      <c r="I54" s="137">
        <f>'01 Dětské hřiště'!G266</f>
        <v>0</v>
      </c>
      <c r="J54" s="134" t="str">
        <f>IF(I61=0,"",I54/I61*100)</f>
        <v/>
      </c>
    </row>
    <row r="55" spans="1:10" ht="25.5" customHeight="1">
      <c r="A55" s="126"/>
      <c r="B55" s="131" t="s">
        <v>65</v>
      </c>
      <c r="C55" s="197" t="s">
        <v>66</v>
      </c>
      <c r="D55" s="198"/>
      <c r="E55" s="198"/>
      <c r="F55" s="136" t="s">
        <v>26</v>
      </c>
      <c r="G55" s="137"/>
      <c r="H55" s="137"/>
      <c r="I55" s="137">
        <f>'01 Dětské hřiště'!G303</f>
        <v>0</v>
      </c>
      <c r="J55" s="134" t="str">
        <f>IF(I61=0,"",I55/I61*100)</f>
        <v/>
      </c>
    </row>
    <row r="56" spans="1:10" ht="25.5" customHeight="1">
      <c r="A56" s="126"/>
      <c r="B56" s="131" t="s">
        <v>67</v>
      </c>
      <c r="C56" s="197" t="s">
        <v>68</v>
      </c>
      <c r="D56" s="198"/>
      <c r="E56" s="198"/>
      <c r="F56" s="136" t="s">
        <v>26</v>
      </c>
      <c r="G56" s="137"/>
      <c r="H56" s="137"/>
      <c r="I56" s="137">
        <f>'01 Dětské hřiště'!G308</f>
        <v>0</v>
      </c>
      <c r="J56" s="134" t="str">
        <f>IF(I61=0,"",I56/I61*100)</f>
        <v/>
      </c>
    </row>
    <row r="57" spans="1:10" ht="25.5" customHeight="1">
      <c r="A57" s="126"/>
      <c r="B57" s="131" t="s">
        <v>69</v>
      </c>
      <c r="C57" s="197" t="s">
        <v>70</v>
      </c>
      <c r="D57" s="198"/>
      <c r="E57" s="198"/>
      <c r="F57" s="136" t="s">
        <v>26</v>
      </c>
      <c r="G57" s="137"/>
      <c r="H57" s="137"/>
      <c r="I57" s="137">
        <f>'01 Dětské hřiště'!G319</f>
        <v>0</v>
      </c>
      <c r="J57" s="134" t="str">
        <f>IF(I61=0,"",I57/I61*100)</f>
        <v/>
      </c>
    </row>
    <row r="58" spans="1:10" ht="25.5" customHeight="1">
      <c r="A58" s="126"/>
      <c r="B58" s="131" t="s">
        <v>71</v>
      </c>
      <c r="C58" s="197" t="s">
        <v>72</v>
      </c>
      <c r="D58" s="198"/>
      <c r="E58" s="198"/>
      <c r="F58" s="136" t="s">
        <v>27</v>
      </c>
      <c r="G58" s="137"/>
      <c r="H58" s="137"/>
      <c r="I58" s="137">
        <f>'01 Dětské hřiště'!G321</f>
        <v>0</v>
      </c>
      <c r="J58" s="134" t="str">
        <f>IF(I61=0,"",I58/I61*100)</f>
        <v/>
      </c>
    </row>
    <row r="59" spans="1:10" ht="25.5" customHeight="1">
      <c r="A59" s="126"/>
      <c r="B59" s="131" t="s">
        <v>73</v>
      </c>
      <c r="C59" s="197" t="s">
        <v>74</v>
      </c>
      <c r="D59" s="198"/>
      <c r="E59" s="198"/>
      <c r="F59" s="136" t="s">
        <v>75</v>
      </c>
      <c r="G59" s="137"/>
      <c r="H59" s="137"/>
      <c r="I59" s="137">
        <f>'01 Dětské hřiště'!G324</f>
        <v>0</v>
      </c>
      <c r="J59" s="134" t="str">
        <f>IF(I61=0,"",I59/I61*100)</f>
        <v/>
      </c>
    </row>
    <row r="60" spans="1:10" ht="25.5" customHeight="1">
      <c r="A60" s="126"/>
      <c r="B60" s="131" t="s">
        <v>76</v>
      </c>
      <c r="C60" s="197" t="s">
        <v>29</v>
      </c>
      <c r="D60" s="198"/>
      <c r="E60" s="198"/>
      <c r="F60" s="136" t="s">
        <v>76</v>
      </c>
      <c r="G60" s="137"/>
      <c r="H60" s="137"/>
      <c r="I60" s="137">
        <f>'02 VRN+ON'!G8</f>
        <v>0</v>
      </c>
      <c r="J60" s="134" t="str">
        <f>IF(I61=0,"",I60/I61*100)</f>
        <v/>
      </c>
    </row>
    <row r="61" spans="1:10" ht="25.5" customHeight="1">
      <c r="A61" s="127"/>
      <c r="B61" s="132" t="s">
        <v>1</v>
      </c>
      <c r="C61" s="132"/>
      <c r="D61" s="133"/>
      <c r="E61" s="133"/>
      <c r="F61" s="138"/>
      <c r="G61" s="139"/>
      <c r="H61" s="139"/>
      <c r="I61" s="139">
        <f>SUM(I50:I60)</f>
        <v>0</v>
      </c>
      <c r="J61" s="135">
        <f>SUM(J50:J60)</f>
        <v>0</v>
      </c>
    </row>
    <row r="62" spans="1:10">
      <c r="F62" s="91"/>
      <c r="G62" s="90"/>
      <c r="H62" s="91"/>
      <c r="I62" s="90"/>
      <c r="J62" s="92"/>
    </row>
    <row r="63" spans="1:10">
      <c r="F63" s="91"/>
      <c r="G63" s="90"/>
      <c r="H63" s="91"/>
      <c r="I63" s="90"/>
      <c r="J63" s="92"/>
    </row>
    <row r="64" spans="1:10">
      <c r="F64" s="91"/>
      <c r="G64" s="90"/>
      <c r="H64" s="91"/>
      <c r="I64" s="90"/>
      <c r="J64" s="92"/>
    </row>
  </sheetData>
  <sheetProtection algorithmName="SHA-512" hashValue="4NvlTHHJumQq2hwWAIXn0CP+TrXfcgMo752Gc+Po/xArnXNA5RTbAOKviVYPj79Fz0iDKRT9txIwwukuG5VPbw==" saltValue="7dbfNRU1hTYqcDDndUqL0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60:E60"/>
    <mergeCell ref="D5:G6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>
      <c r="A2" s="78" t="s">
        <v>8</v>
      </c>
      <c r="B2" s="77"/>
      <c r="C2" s="243"/>
      <c r="D2" s="243"/>
      <c r="E2" s="243"/>
      <c r="F2" s="243"/>
      <c r="G2" s="244"/>
    </row>
    <row r="3" spans="1:7" ht="24.95" customHeight="1">
      <c r="A3" s="78" t="s">
        <v>9</v>
      </c>
      <c r="B3" s="77"/>
      <c r="C3" s="243"/>
      <c r="D3" s="243"/>
      <c r="E3" s="243"/>
      <c r="F3" s="243"/>
      <c r="G3" s="244"/>
    </row>
    <row r="4" spans="1:7" ht="24.95" customHeight="1">
      <c r="A4" s="78" t="s">
        <v>10</v>
      </c>
      <c r="B4" s="77"/>
      <c r="C4" s="243"/>
      <c r="D4" s="243"/>
      <c r="E4" s="243"/>
      <c r="F4" s="243"/>
      <c r="G4" s="244"/>
    </row>
    <row r="5" spans="1:7">
      <c r="B5" s="6"/>
      <c r="C5" s="7"/>
      <c r="D5" s="8"/>
    </row>
  </sheetData>
  <sheetProtection algorithmName="SHA-512" hashValue="qn+66CMZwy2Q/UhUZTHEO2cF36wVRYA4/oxDqB0xfLeoxVKbuDfrut9S99E+PKr0lChOQMQ1WjnF/eaDWv5KqQ==" saltValue="GwLPliPDvmNT0H2vMBwHU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C32" sqref="C32"/>
    </sheetView>
  </sheetViews>
  <sheetFormatPr defaultRowHeight="12.75" outlineLevelRow="1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45" t="s">
        <v>7</v>
      </c>
      <c r="B1" s="245"/>
      <c r="C1" s="245"/>
      <c r="D1" s="245"/>
      <c r="E1" s="245"/>
      <c r="F1" s="245"/>
      <c r="G1" s="245"/>
      <c r="AG1" t="s">
        <v>78</v>
      </c>
    </row>
    <row r="2" spans="1:60" ht="24.95" customHeight="1">
      <c r="A2" s="142" t="s">
        <v>8</v>
      </c>
      <c r="B2" s="77" t="s">
        <v>43</v>
      </c>
      <c r="C2" s="246" t="s">
        <v>44</v>
      </c>
      <c r="D2" s="247"/>
      <c r="E2" s="247"/>
      <c r="F2" s="247"/>
      <c r="G2" s="248"/>
      <c r="AG2" t="s">
        <v>79</v>
      </c>
    </row>
    <row r="3" spans="1:60" ht="24.95" customHeight="1">
      <c r="A3" s="142" t="s">
        <v>9</v>
      </c>
      <c r="B3" s="77" t="s">
        <v>46</v>
      </c>
      <c r="C3" s="246" t="s">
        <v>47</v>
      </c>
      <c r="D3" s="247"/>
      <c r="E3" s="247"/>
      <c r="F3" s="247"/>
      <c r="G3" s="248"/>
      <c r="AC3" s="89" t="s">
        <v>79</v>
      </c>
      <c r="AG3" t="s">
        <v>80</v>
      </c>
    </row>
    <row r="4" spans="1:60" ht="24.95" customHeight="1">
      <c r="A4" s="143" t="s">
        <v>10</v>
      </c>
      <c r="B4" s="144" t="s">
        <v>46</v>
      </c>
      <c r="C4" s="249" t="s">
        <v>48</v>
      </c>
      <c r="D4" s="250"/>
      <c r="E4" s="250"/>
      <c r="F4" s="250"/>
      <c r="G4" s="251"/>
      <c r="AG4" t="s">
        <v>81</v>
      </c>
    </row>
    <row r="5" spans="1:60">
      <c r="D5" s="141"/>
    </row>
    <row r="6" spans="1:60" ht="38.25">
      <c r="A6" s="146" t="s">
        <v>82</v>
      </c>
      <c r="B6" s="148" t="s">
        <v>83</v>
      </c>
      <c r="C6" s="148" t="s">
        <v>84</v>
      </c>
      <c r="D6" s="147" t="s">
        <v>85</v>
      </c>
      <c r="E6" s="146" t="s">
        <v>86</v>
      </c>
      <c r="F6" s="145" t="s">
        <v>87</v>
      </c>
      <c r="G6" s="146" t="s">
        <v>31</v>
      </c>
      <c r="H6" s="149" t="s">
        <v>32</v>
      </c>
      <c r="I6" s="149" t="s">
        <v>88</v>
      </c>
      <c r="J6" s="149" t="s">
        <v>33</v>
      </c>
      <c r="K6" s="149" t="s">
        <v>89</v>
      </c>
      <c r="L6" s="149" t="s">
        <v>90</v>
      </c>
      <c r="M6" s="149" t="s">
        <v>91</v>
      </c>
      <c r="N6" s="149" t="s">
        <v>92</v>
      </c>
      <c r="O6" s="149" t="s">
        <v>93</v>
      </c>
      <c r="P6" s="149" t="s">
        <v>94</v>
      </c>
      <c r="Q6" s="149" t="s">
        <v>95</v>
      </c>
      <c r="R6" s="149" t="s">
        <v>96</v>
      </c>
      <c r="S6" s="149" t="s">
        <v>97</v>
      </c>
      <c r="T6" s="149" t="s">
        <v>98</v>
      </c>
      <c r="U6" s="149" t="s">
        <v>99</v>
      </c>
      <c r="V6" s="149" t="s">
        <v>100</v>
      </c>
      <c r="W6" s="149" t="s">
        <v>101</v>
      </c>
    </row>
    <row r="7" spans="1:60" hidden="1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>
      <c r="A8" s="166" t="s">
        <v>102</v>
      </c>
      <c r="B8" s="167" t="s">
        <v>55</v>
      </c>
      <c r="C8" s="185" t="s">
        <v>56</v>
      </c>
      <c r="D8" s="168"/>
      <c r="E8" s="169"/>
      <c r="F8" s="170"/>
      <c r="G8" s="171">
        <f>SUMIF(AG9:AG193,"&lt;&gt;NOR",G9:G193)</f>
        <v>0</v>
      </c>
      <c r="H8" s="165"/>
      <c r="I8" s="165">
        <f>SUM(I9:I193)</f>
        <v>0</v>
      </c>
      <c r="J8" s="165"/>
      <c r="K8" s="165">
        <f>SUM(K9:K193)</f>
        <v>0</v>
      </c>
      <c r="L8" s="165"/>
      <c r="M8" s="165">
        <f>SUM(M9:M193)</f>
        <v>0</v>
      </c>
      <c r="N8" s="165"/>
      <c r="O8" s="165">
        <f>SUM(O9:O193)</f>
        <v>32.9</v>
      </c>
      <c r="P8" s="165"/>
      <c r="Q8" s="165">
        <f>SUM(Q9:Q193)</f>
        <v>50.660000000000004</v>
      </c>
      <c r="R8" s="165"/>
      <c r="S8" s="165"/>
      <c r="T8" s="165"/>
      <c r="U8" s="165"/>
      <c r="V8" s="165">
        <f>SUM(V9:V193)</f>
        <v>289.72000000000003</v>
      </c>
      <c r="W8" s="165"/>
      <c r="AG8" t="s">
        <v>103</v>
      </c>
    </row>
    <row r="9" spans="1:60" outlineLevel="1">
      <c r="A9" s="172">
        <v>1</v>
      </c>
      <c r="B9" s="173" t="s">
        <v>104</v>
      </c>
      <c r="C9" s="186" t="s">
        <v>105</v>
      </c>
      <c r="D9" s="174" t="s">
        <v>106</v>
      </c>
      <c r="E9" s="175">
        <v>80.91</v>
      </c>
      <c r="F9" s="176"/>
      <c r="G9" s="177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9">
        <v>0</v>
      </c>
      <c r="O9" s="159">
        <f>ROUND(E9*N9,2)</f>
        <v>0</v>
      </c>
      <c r="P9" s="159">
        <v>0.11</v>
      </c>
      <c r="Q9" s="159">
        <f>ROUND(E9*P9,2)</f>
        <v>8.9</v>
      </c>
      <c r="R9" s="159"/>
      <c r="S9" s="159" t="s">
        <v>107</v>
      </c>
      <c r="T9" s="159" t="s">
        <v>107</v>
      </c>
      <c r="U9" s="159">
        <v>0.2</v>
      </c>
      <c r="V9" s="159">
        <f>ROUND(E9*U9,2)</f>
        <v>16.18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108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57"/>
      <c r="B10" s="158"/>
      <c r="C10" s="187" t="s">
        <v>109</v>
      </c>
      <c r="D10" s="161"/>
      <c r="E10" s="162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110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>
      <c r="A11" s="157"/>
      <c r="B11" s="158"/>
      <c r="C11" s="187" t="s">
        <v>111</v>
      </c>
      <c r="D11" s="161"/>
      <c r="E11" s="162">
        <v>80.91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110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>
      <c r="A12" s="172">
        <v>2</v>
      </c>
      <c r="B12" s="173" t="s">
        <v>112</v>
      </c>
      <c r="C12" s="186" t="s">
        <v>113</v>
      </c>
      <c r="D12" s="174" t="s">
        <v>106</v>
      </c>
      <c r="E12" s="175">
        <v>80.91</v>
      </c>
      <c r="F12" s="176"/>
      <c r="G12" s="177">
        <f>ROUND(E12*F12,2)</f>
        <v>0</v>
      </c>
      <c r="H12" s="160"/>
      <c r="I12" s="159">
        <f>ROUND(E12*H12,2)</f>
        <v>0</v>
      </c>
      <c r="J12" s="160"/>
      <c r="K12" s="159">
        <f>ROUND(E12*J12,2)</f>
        <v>0</v>
      </c>
      <c r="L12" s="159">
        <v>21</v>
      </c>
      <c r="M12" s="159">
        <f>G12*(1+L12/100)</f>
        <v>0</v>
      </c>
      <c r="N12" s="159">
        <v>0</v>
      </c>
      <c r="O12" s="159">
        <f>ROUND(E12*N12,2)</f>
        <v>0</v>
      </c>
      <c r="P12" s="159">
        <v>0.36</v>
      </c>
      <c r="Q12" s="159">
        <f>ROUND(E12*P12,2)</f>
        <v>29.13</v>
      </c>
      <c r="R12" s="159"/>
      <c r="S12" s="159" t="s">
        <v>107</v>
      </c>
      <c r="T12" s="159" t="s">
        <v>107</v>
      </c>
      <c r="U12" s="159">
        <v>1.2270000000000001</v>
      </c>
      <c r="V12" s="159">
        <f>ROUND(E12*U12,2)</f>
        <v>99.28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108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>
      <c r="A13" s="157"/>
      <c r="B13" s="158"/>
      <c r="C13" s="187" t="s">
        <v>109</v>
      </c>
      <c r="D13" s="161"/>
      <c r="E13" s="162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110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2.5" outlineLevel="1">
      <c r="A14" s="157"/>
      <c r="B14" s="158"/>
      <c r="C14" s="187" t="s">
        <v>111</v>
      </c>
      <c r="D14" s="161"/>
      <c r="E14" s="162">
        <v>80.91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110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>
      <c r="A15" s="172">
        <v>3</v>
      </c>
      <c r="B15" s="173" t="s">
        <v>114</v>
      </c>
      <c r="C15" s="186" t="s">
        <v>115</v>
      </c>
      <c r="D15" s="174" t="s">
        <v>116</v>
      </c>
      <c r="E15" s="175">
        <v>57.43</v>
      </c>
      <c r="F15" s="176"/>
      <c r="G15" s="177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21</v>
      </c>
      <c r="M15" s="159">
        <f>G15*(1+L15/100)</f>
        <v>0</v>
      </c>
      <c r="N15" s="159">
        <v>0</v>
      </c>
      <c r="O15" s="159">
        <f>ROUND(E15*N15,2)</f>
        <v>0</v>
      </c>
      <c r="P15" s="159">
        <v>0.22</v>
      </c>
      <c r="Q15" s="159">
        <f>ROUND(E15*P15,2)</f>
        <v>12.63</v>
      </c>
      <c r="R15" s="159"/>
      <c r="S15" s="159" t="s">
        <v>107</v>
      </c>
      <c r="T15" s="159" t="s">
        <v>107</v>
      </c>
      <c r="U15" s="159">
        <v>0.14299999999999999</v>
      </c>
      <c r="V15" s="159">
        <f>ROUND(E15*U15,2)</f>
        <v>8.2100000000000009</v>
      </c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108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>
      <c r="A16" s="157"/>
      <c r="B16" s="158"/>
      <c r="C16" s="187" t="s">
        <v>109</v>
      </c>
      <c r="D16" s="161"/>
      <c r="E16" s="162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110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>
      <c r="A17" s="157"/>
      <c r="B17" s="158"/>
      <c r="C17" s="187" t="s">
        <v>117</v>
      </c>
      <c r="D17" s="161"/>
      <c r="E17" s="162">
        <v>23.66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110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>
      <c r="A18" s="157"/>
      <c r="B18" s="158"/>
      <c r="C18" s="187" t="s">
        <v>118</v>
      </c>
      <c r="D18" s="161"/>
      <c r="E18" s="162">
        <v>33.770000000000003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110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>
      <c r="A19" s="172">
        <v>4</v>
      </c>
      <c r="B19" s="173" t="s">
        <v>119</v>
      </c>
      <c r="C19" s="186" t="s">
        <v>120</v>
      </c>
      <c r="D19" s="174" t="s">
        <v>121</v>
      </c>
      <c r="E19" s="175">
        <v>76.180000000000007</v>
      </c>
      <c r="F19" s="176"/>
      <c r="G19" s="177">
        <f>ROUND(E19*F19,2)</f>
        <v>0</v>
      </c>
      <c r="H19" s="160"/>
      <c r="I19" s="159">
        <f>ROUND(E19*H19,2)</f>
        <v>0</v>
      </c>
      <c r="J19" s="160"/>
      <c r="K19" s="159">
        <f>ROUND(E19*J19,2)</f>
        <v>0</v>
      </c>
      <c r="L19" s="159">
        <v>21</v>
      </c>
      <c r="M19" s="159">
        <f>G19*(1+L19/100)</f>
        <v>0</v>
      </c>
      <c r="N19" s="159">
        <v>0</v>
      </c>
      <c r="O19" s="159">
        <f>ROUND(E19*N19,2)</f>
        <v>0</v>
      </c>
      <c r="P19" s="159">
        <v>0</v>
      </c>
      <c r="Q19" s="159">
        <f>ROUND(E19*P19,2)</f>
        <v>0</v>
      </c>
      <c r="R19" s="159"/>
      <c r="S19" s="159" t="s">
        <v>107</v>
      </c>
      <c r="T19" s="159" t="s">
        <v>107</v>
      </c>
      <c r="U19" s="159">
        <v>9.7000000000000003E-2</v>
      </c>
      <c r="V19" s="159">
        <f>ROUND(E19*U19,2)</f>
        <v>7.39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108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2.5" outlineLevel="1">
      <c r="A20" s="157"/>
      <c r="B20" s="158"/>
      <c r="C20" s="187" t="s">
        <v>122</v>
      </c>
      <c r="D20" s="161"/>
      <c r="E20" s="162">
        <v>76.180000000000007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110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>
      <c r="A21" s="172">
        <v>5</v>
      </c>
      <c r="B21" s="173" t="s">
        <v>123</v>
      </c>
      <c r="C21" s="186" t="s">
        <v>124</v>
      </c>
      <c r="D21" s="174" t="s">
        <v>121</v>
      </c>
      <c r="E21" s="175">
        <v>36.21425</v>
      </c>
      <c r="F21" s="176"/>
      <c r="G21" s="177">
        <f>ROUND(E21*F21,2)</f>
        <v>0</v>
      </c>
      <c r="H21" s="160"/>
      <c r="I21" s="159">
        <f>ROUND(E21*H21,2)</f>
        <v>0</v>
      </c>
      <c r="J21" s="160"/>
      <c r="K21" s="159">
        <f>ROUND(E21*J21,2)</f>
        <v>0</v>
      </c>
      <c r="L21" s="159">
        <v>21</v>
      </c>
      <c r="M21" s="159">
        <f>G21*(1+L21/100)</f>
        <v>0</v>
      </c>
      <c r="N21" s="159">
        <v>0</v>
      </c>
      <c r="O21" s="159">
        <f>ROUND(E21*N21,2)</f>
        <v>0</v>
      </c>
      <c r="P21" s="159">
        <v>0</v>
      </c>
      <c r="Q21" s="159">
        <f>ROUND(E21*P21,2)</f>
        <v>0</v>
      </c>
      <c r="R21" s="159"/>
      <c r="S21" s="159" t="s">
        <v>107</v>
      </c>
      <c r="T21" s="159" t="s">
        <v>107</v>
      </c>
      <c r="U21" s="159">
        <v>0.12</v>
      </c>
      <c r="V21" s="159">
        <f>ROUND(E21*U21,2)</f>
        <v>4.3499999999999996</v>
      </c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108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>
      <c r="A22" s="157"/>
      <c r="B22" s="158"/>
      <c r="C22" s="187" t="s">
        <v>125</v>
      </c>
      <c r="D22" s="161"/>
      <c r="E22" s="162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110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>
      <c r="A23" s="157"/>
      <c r="B23" s="158"/>
      <c r="C23" s="187" t="s">
        <v>126</v>
      </c>
      <c r="D23" s="161"/>
      <c r="E23" s="162">
        <v>0.50624999999999998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110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>
      <c r="A24" s="157"/>
      <c r="B24" s="158"/>
      <c r="C24" s="187" t="s">
        <v>127</v>
      </c>
      <c r="D24" s="161"/>
      <c r="E24" s="162">
        <v>7.1999999999999995E-2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110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>
      <c r="A25" s="157"/>
      <c r="B25" s="158"/>
      <c r="C25" s="187" t="s">
        <v>128</v>
      </c>
      <c r="D25" s="161"/>
      <c r="E25" s="162">
        <v>0.57599999999999996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110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>
      <c r="A26" s="157"/>
      <c r="B26" s="158"/>
      <c r="C26" s="187" t="s">
        <v>129</v>
      </c>
      <c r="D26" s="161"/>
      <c r="E26" s="162">
        <v>0.15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110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>
      <c r="A27" s="157"/>
      <c r="B27" s="158"/>
      <c r="C27" s="187" t="s">
        <v>130</v>
      </c>
      <c r="D27" s="161"/>
      <c r="E27" s="162">
        <v>1.008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110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>
      <c r="A28" s="157"/>
      <c r="B28" s="158"/>
      <c r="C28" s="187" t="s">
        <v>131</v>
      </c>
      <c r="D28" s="161"/>
      <c r="E28" s="162">
        <v>0.108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110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>
      <c r="A29" s="157"/>
      <c r="B29" s="158"/>
      <c r="C29" s="187" t="s">
        <v>132</v>
      </c>
      <c r="D29" s="161"/>
      <c r="E29" s="162">
        <v>0.28799999999999998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110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>
      <c r="A30" s="157"/>
      <c r="B30" s="158"/>
      <c r="C30" s="187" t="s">
        <v>133</v>
      </c>
      <c r="D30" s="161"/>
      <c r="E30" s="162">
        <v>0.9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110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>
      <c r="A31" s="157"/>
      <c r="B31" s="158"/>
      <c r="C31" s="187" t="s">
        <v>134</v>
      </c>
      <c r="D31" s="161"/>
      <c r="E31" s="162">
        <v>0.08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110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>
      <c r="A32" s="157"/>
      <c r="B32" s="158"/>
      <c r="C32" s="187" t="s">
        <v>135</v>
      </c>
      <c r="D32" s="161"/>
      <c r="E32" s="162">
        <v>1.536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110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>
      <c r="A33" s="157"/>
      <c r="B33" s="158"/>
      <c r="C33" s="187" t="s">
        <v>136</v>
      </c>
      <c r="D33" s="161"/>
      <c r="E33" s="162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110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>
      <c r="A34" s="157"/>
      <c r="B34" s="158"/>
      <c r="C34" s="187" t="s">
        <v>137</v>
      </c>
      <c r="D34" s="161"/>
      <c r="E34" s="162">
        <v>16.510000000000002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110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>
      <c r="A35" s="157"/>
      <c r="B35" s="158"/>
      <c r="C35" s="187" t="s">
        <v>138</v>
      </c>
      <c r="D35" s="161"/>
      <c r="E35" s="162">
        <v>9.23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110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>
      <c r="A36" s="157"/>
      <c r="B36" s="158"/>
      <c r="C36" s="187" t="s">
        <v>139</v>
      </c>
      <c r="D36" s="161"/>
      <c r="E36" s="162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110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>
      <c r="A37" s="157"/>
      <c r="B37" s="158"/>
      <c r="C37" s="187" t="s">
        <v>140</v>
      </c>
      <c r="D37" s="161"/>
      <c r="E37" s="162">
        <v>5.25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110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>
      <c r="A38" s="172">
        <v>6</v>
      </c>
      <c r="B38" s="173" t="s">
        <v>141</v>
      </c>
      <c r="C38" s="186" t="s">
        <v>142</v>
      </c>
      <c r="D38" s="174" t="s">
        <v>121</v>
      </c>
      <c r="E38" s="175">
        <v>36.21425</v>
      </c>
      <c r="F38" s="176"/>
      <c r="G38" s="177">
        <f>ROUND(E38*F38,2)</f>
        <v>0</v>
      </c>
      <c r="H38" s="160"/>
      <c r="I38" s="159">
        <f>ROUND(E38*H38,2)</f>
        <v>0</v>
      </c>
      <c r="J38" s="160"/>
      <c r="K38" s="159">
        <f>ROUND(E38*J38,2)</f>
        <v>0</v>
      </c>
      <c r="L38" s="159">
        <v>21</v>
      </c>
      <c r="M38" s="159">
        <f>G38*(1+L38/100)</f>
        <v>0</v>
      </c>
      <c r="N38" s="159">
        <v>0</v>
      </c>
      <c r="O38" s="159">
        <f>ROUND(E38*N38,2)</f>
        <v>0</v>
      </c>
      <c r="P38" s="159">
        <v>0</v>
      </c>
      <c r="Q38" s="159">
        <f>ROUND(E38*P38,2)</f>
        <v>0</v>
      </c>
      <c r="R38" s="159"/>
      <c r="S38" s="159" t="s">
        <v>107</v>
      </c>
      <c r="T38" s="159" t="s">
        <v>107</v>
      </c>
      <c r="U38" s="159">
        <v>4.3099999999999999E-2</v>
      </c>
      <c r="V38" s="159">
        <f>ROUND(E38*U38,2)</f>
        <v>1.56</v>
      </c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108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>
      <c r="A39" s="157"/>
      <c r="B39" s="158"/>
      <c r="C39" s="187" t="s">
        <v>125</v>
      </c>
      <c r="D39" s="161"/>
      <c r="E39" s="162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110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>
      <c r="A40" s="157"/>
      <c r="B40" s="158"/>
      <c r="C40" s="187" t="s">
        <v>126</v>
      </c>
      <c r="D40" s="161"/>
      <c r="E40" s="162">
        <v>0.50624999999999998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110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>
      <c r="A41" s="157"/>
      <c r="B41" s="158"/>
      <c r="C41" s="187" t="s">
        <v>127</v>
      </c>
      <c r="D41" s="161"/>
      <c r="E41" s="162">
        <v>7.1999999999999995E-2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110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>
      <c r="A42" s="157"/>
      <c r="B42" s="158"/>
      <c r="C42" s="187" t="s">
        <v>128</v>
      </c>
      <c r="D42" s="161"/>
      <c r="E42" s="162">
        <v>0.57599999999999996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110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>
      <c r="A43" s="157"/>
      <c r="B43" s="158"/>
      <c r="C43" s="187" t="s">
        <v>129</v>
      </c>
      <c r="D43" s="161"/>
      <c r="E43" s="162">
        <v>0.15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110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>
      <c r="A44" s="157"/>
      <c r="B44" s="158"/>
      <c r="C44" s="187" t="s">
        <v>130</v>
      </c>
      <c r="D44" s="161"/>
      <c r="E44" s="162">
        <v>1.008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110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>
      <c r="A45" s="157"/>
      <c r="B45" s="158"/>
      <c r="C45" s="187" t="s">
        <v>131</v>
      </c>
      <c r="D45" s="161"/>
      <c r="E45" s="162">
        <v>0.108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110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>
      <c r="A46" s="157"/>
      <c r="B46" s="158"/>
      <c r="C46" s="187" t="s">
        <v>132</v>
      </c>
      <c r="D46" s="161"/>
      <c r="E46" s="162">
        <v>0.28799999999999998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110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>
      <c r="A47" s="157"/>
      <c r="B47" s="158"/>
      <c r="C47" s="187" t="s">
        <v>133</v>
      </c>
      <c r="D47" s="161"/>
      <c r="E47" s="162">
        <v>0.9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110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>
      <c r="A48" s="157"/>
      <c r="B48" s="158"/>
      <c r="C48" s="187" t="s">
        <v>134</v>
      </c>
      <c r="D48" s="161"/>
      <c r="E48" s="162">
        <v>0.08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110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>
      <c r="A49" s="157"/>
      <c r="B49" s="158"/>
      <c r="C49" s="187" t="s">
        <v>135</v>
      </c>
      <c r="D49" s="161"/>
      <c r="E49" s="162">
        <v>1.536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110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>
      <c r="A50" s="157"/>
      <c r="B50" s="158"/>
      <c r="C50" s="187" t="s">
        <v>136</v>
      </c>
      <c r="D50" s="161"/>
      <c r="E50" s="162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110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>
      <c r="A51" s="157"/>
      <c r="B51" s="158"/>
      <c r="C51" s="187" t="s">
        <v>137</v>
      </c>
      <c r="D51" s="161"/>
      <c r="E51" s="162">
        <v>16.510000000000002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110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>
      <c r="A52" s="157"/>
      <c r="B52" s="158"/>
      <c r="C52" s="187" t="s">
        <v>138</v>
      </c>
      <c r="D52" s="161"/>
      <c r="E52" s="162">
        <v>9.23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110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>
      <c r="A53" s="157"/>
      <c r="B53" s="158"/>
      <c r="C53" s="187" t="s">
        <v>139</v>
      </c>
      <c r="D53" s="161"/>
      <c r="E53" s="162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110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>
      <c r="A54" s="157"/>
      <c r="B54" s="158"/>
      <c r="C54" s="187" t="s">
        <v>140</v>
      </c>
      <c r="D54" s="161"/>
      <c r="E54" s="162">
        <v>5.25</v>
      </c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110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>
      <c r="A55" s="172">
        <v>7</v>
      </c>
      <c r="B55" s="173" t="s">
        <v>143</v>
      </c>
      <c r="C55" s="186" t="s">
        <v>144</v>
      </c>
      <c r="D55" s="174" t="s">
        <v>121</v>
      </c>
      <c r="E55" s="175">
        <v>112.39425</v>
      </c>
      <c r="F55" s="176"/>
      <c r="G55" s="177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21</v>
      </c>
      <c r="M55" s="159">
        <f>G55*(1+L55/100)</f>
        <v>0</v>
      </c>
      <c r="N55" s="159">
        <v>0</v>
      </c>
      <c r="O55" s="159">
        <f>ROUND(E55*N55,2)</f>
        <v>0</v>
      </c>
      <c r="P55" s="159">
        <v>0</v>
      </c>
      <c r="Q55" s="159">
        <f>ROUND(E55*P55,2)</f>
        <v>0</v>
      </c>
      <c r="R55" s="159"/>
      <c r="S55" s="159" t="s">
        <v>107</v>
      </c>
      <c r="T55" s="159" t="s">
        <v>107</v>
      </c>
      <c r="U55" s="159">
        <v>7.3999999999999996E-2</v>
      </c>
      <c r="V55" s="159">
        <f>ROUND(E55*U55,2)</f>
        <v>8.32</v>
      </c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108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>
      <c r="A56" s="157"/>
      <c r="B56" s="158"/>
      <c r="C56" s="187" t="s">
        <v>125</v>
      </c>
      <c r="D56" s="161"/>
      <c r="E56" s="162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110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>
      <c r="A57" s="157"/>
      <c r="B57" s="158"/>
      <c r="C57" s="187" t="s">
        <v>126</v>
      </c>
      <c r="D57" s="161"/>
      <c r="E57" s="162">
        <v>0.50624999999999998</v>
      </c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110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>
      <c r="A58" s="157"/>
      <c r="B58" s="158"/>
      <c r="C58" s="187" t="s">
        <v>127</v>
      </c>
      <c r="D58" s="161"/>
      <c r="E58" s="162">
        <v>7.1999999999999995E-2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110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>
      <c r="A59" s="157"/>
      <c r="B59" s="158"/>
      <c r="C59" s="187" t="s">
        <v>128</v>
      </c>
      <c r="D59" s="161"/>
      <c r="E59" s="162">
        <v>0.57599999999999996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110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>
      <c r="A60" s="157"/>
      <c r="B60" s="158"/>
      <c r="C60" s="187" t="s">
        <v>129</v>
      </c>
      <c r="D60" s="161"/>
      <c r="E60" s="162">
        <v>0.15</v>
      </c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110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>
      <c r="A61" s="157"/>
      <c r="B61" s="158"/>
      <c r="C61" s="187" t="s">
        <v>130</v>
      </c>
      <c r="D61" s="161"/>
      <c r="E61" s="162">
        <v>1.008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110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>
      <c r="A62" s="157"/>
      <c r="B62" s="158"/>
      <c r="C62" s="187" t="s">
        <v>131</v>
      </c>
      <c r="D62" s="161"/>
      <c r="E62" s="162">
        <v>0.108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110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>
      <c r="A63" s="157"/>
      <c r="B63" s="158"/>
      <c r="C63" s="187" t="s">
        <v>132</v>
      </c>
      <c r="D63" s="161"/>
      <c r="E63" s="162">
        <v>0.28799999999999998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110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>
      <c r="A64" s="157"/>
      <c r="B64" s="158"/>
      <c r="C64" s="187" t="s">
        <v>133</v>
      </c>
      <c r="D64" s="161"/>
      <c r="E64" s="162">
        <v>0.9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110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>
      <c r="A65" s="157"/>
      <c r="B65" s="158"/>
      <c r="C65" s="187" t="s">
        <v>134</v>
      </c>
      <c r="D65" s="161"/>
      <c r="E65" s="162">
        <v>0.08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110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>
      <c r="A66" s="157"/>
      <c r="B66" s="158"/>
      <c r="C66" s="187" t="s">
        <v>135</v>
      </c>
      <c r="D66" s="161"/>
      <c r="E66" s="162">
        <v>1.536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110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>
      <c r="A67" s="157"/>
      <c r="B67" s="158"/>
      <c r="C67" s="187" t="s">
        <v>136</v>
      </c>
      <c r="D67" s="161"/>
      <c r="E67" s="162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110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>
      <c r="A68" s="157"/>
      <c r="B68" s="158"/>
      <c r="C68" s="187" t="s">
        <v>137</v>
      </c>
      <c r="D68" s="161"/>
      <c r="E68" s="162">
        <v>16.510000000000002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110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>
      <c r="A69" s="157"/>
      <c r="B69" s="158"/>
      <c r="C69" s="187" t="s">
        <v>138</v>
      </c>
      <c r="D69" s="161"/>
      <c r="E69" s="162">
        <v>9.23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110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>
      <c r="A70" s="157"/>
      <c r="B70" s="158"/>
      <c r="C70" s="187" t="s">
        <v>145</v>
      </c>
      <c r="D70" s="161"/>
      <c r="E70" s="162">
        <v>76.180000000000007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110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>
      <c r="A71" s="157"/>
      <c r="B71" s="158"/>
      <c r="C71" s="187" t="s">
        <v>139</v>
      </c>
      <c r="D71" s="161"/>
      <c r="E71" s="162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110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>
      <c r="A72" s="157"/>
      <c r="B72" s="158"/>
      <c r="C72" s="187" t="s">
        <v>140</v>
      </c>
      <c r="D72" s="161"/>
      <c r="E72" s="162">
        <v>5.25</v>
      </c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110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ht="22.5" outlineLevel="1">
      <c r="A73" s="172">
        <v>8</v>
      </c>
      <c r="B73" s="173" t="s">
        <v>146</v>
      </c>
      <c r="C73" s="186" t="s">
        <v>147</v>
      </c>
      <c r="D73" s="174" t="s">
        <v>121</v>
      </c>
      <c r="E73" s="175">
        <v>48.738999999999997</v>
      </c>
      <c r="F73" s="176"/>
      <c r="G73" s="177">
        <f>ROUND(E73*F73,2)</f>
        <v>0</v>
      </c>
      <c r="H73" s="160"/>
      <c r="I73" s="159">
        <f>ROUND(E73*H73,2)</f>
        <v>0</v>
      </c>
      <c r="J73" s="160"/>
      <c r="K73" s="159">
        <f>ROUND(E73*J73,2)</f>
        <v>0</v>
      </c>
      <c r="L73" s="159">
        <v>21</v>
      </c>
      <c r="M73" s="159">
        <f>G73*(1+L73/100)</f>
        <v>0</v>
      </c>
      <c r="N73" s="159">
        <v>0</v>
      </c>
      <c r="O73" s="159">
        <f>ROUND(E73*N73,2)</f>
        <v>0</v>
      </c>
      <c r="P73" s="159">
        <v>0</v>
      </c>
      <c r="Q73" s="159">
        <f>ROUND(E73*P73,2)</f>
        <v>0</v>
      </c>
      <c r="R73" s="159"/>
      <c r="S73" s="159" t="s">
        <v>107</v>
      </c>
      <c r="T73" s="159" t="s">
        <v>107</v>
      </c>
      <c r="U73" s="159">
        <v>1.0999999999999999E-2</v>
      </c>
      <c r="V73" s="159">
        <f>ROUND(E73*U73,2)</f>
        <v>0.54</v>
      </c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108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>
      <c r="A74" s="157"/>
      <c r="B74" s="158"/>
      <c r="C74" s="187" t="s">
        <v>148</v>
      </c>
      <c r="D74" s="161"/>
      <c r="E74" s="162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110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>
      <c r="A75" s="157"/>
      <c r="B75" s="158"/>
      <c r="C75" s="187" t="s">
        <v>145</v>
      </c>
      <c r="D75" s="161"/>
      <c r="E75" s="162">
        <v>76.180000000000007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110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>
      <c r="A76" s="157"/>
      <c r="B76" s="158"/>
      <c r="C76" s="187" t="s">
        <v>149</v>
      </c>
      <c r="D76" s="161"/>
      <c r="E76" s="162">
        <v>30.97</v>
      </c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110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>
      <c r="A77" s="157"/>
      <c r="B77" s="158"/>
      <c r="C77" s="187" t="s">
        <v>150</v>
      </c>
      <c r="D77" s="161"/>
      <c r="E77" s="162">
        <v>-1.4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110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2.5" outlineLevel="1">
      <c r="A78" s="157"/>
      <c r="B78" s="158"/>
      <c r="C78" s="187" t="s">
        <v>151</v>
      </c>
      <c r="D78" s="161"/>
      <c r="E78" s="162">
        <v>-24.78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110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ht="22.5" outlineLevel="1">
      <c r="A79" s="157"/>
      <c r="B79" s="158"/>
      <c r="C79" s="187" t="s">
        <v>152</v>
      </c>
      <c r="D79" s="161"/>
      <c r="E79" s="162">
        <v>-24.14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110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ht="22.5" outlineLevel="1">
      <c r="A80" s="157"/>
      <c r="B80" s="158"/>
      <c r="C80" s="187" t="s">
        <v>153</v>
      </c>
      <c r="D80" s="161"/>
      <c r="E80" s="162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110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ht="22.5" outlineLevel="1">
      <c r="A81" s="157"/>
      <c r="B81" s="158"/>
      <c r="C81" s="187" t="s">
        <v>154</v>
      </c>
      <c r="D81" s="161"/>
      <c r="E81" s="162">
        <v>-8.0909999999999993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110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>
      <c r="A82" s="172">
        <v>9</v>
      </c>
      <c r="B82" s="173" t="s">
        <v>155</v>
      </c>
      <c r="C82" s="186" t="s">
        <v>156</v>
      </c>
      <c r="D82" s="174" t="s">
        <v>121</v>
      </c>
      <c r="E82" s="175">
        <v>48.738999999999997</v>
      </c>
      <c r="F82" s="176"/>
      <c r="G82" s="177">
        <f>ROUND(E82*F82,2)</f>
        <v>0</v>
      </c>
      <c r="H82" s="160"/>
      <c r="I82" s="159">
        <f>ROUND(E82*H82,2)</f>
        <v>0</v>
      </c>
      <c r="J82" s="160"/>
      <c r="K82" s="159">
        <f>ROUND(E82*J82,2)</f>
        <v>0</v>
      </c>
      <c r="L82" s="159">
        <v>21</v>
      </c>
      <c r="M82" s="159">
        <f>G82*(1+L82/100)</f>
        <v>0</v>
      </c>
      <c r="N82" s="159">
        <v>0</v>
      </c>
      <c r="O82" s="159">
        <f>ROUND(E82*N82,2)</f>
        <v>0</v>
      </c>
      <c r="P82" s="159">
        <v>0</v>
      </c>
      <c r="Q82" s="159">
        <f>ROUND(E82*P82,2)</f>
        <v>0</v>
      </c>
      <c r="R82" s="159"/>
      <c r="S82" s="159" t="s">
        <v>107</v>
      </c>
      <c r="T82" s="159" t="s">
        <v>107</v>
      </c>
      <c r="U82" s="159">
        <v>0.65200000000000002</v>
      </c>
      <c r="V82" s="159">
        <f>ROUND(E82*U82,2)</f>
        <v>31.78</v>
      </c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108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>
      <c r="A83" s="157"/>
      <c r="B83" s="158"/>
      <c r="C83" s="187" t="s">
        <v>148</v>
      </c>
      <c r="D83" s="161"/>
      <c r="E83" s="162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110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>
      <c r="A84" s="157"/>
      <c r="B84" s="158"/>
      <c r="C84" s="187" t="s">
        <v>145</v>
      </c>
      <c r="D84" s="161"/>
      <c r="E84" s="162">
        <v>76.180000000000007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110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>
      <c r="A85" s="157"/>
      <c r="B85" s="158"/>
      <c r="C85" s="187" t="s">
        <v>149</v>
      </c>
      <c r="D85" s="161"/>
      <c r="E85" s="162">
        <v>30.97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110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>
      <c r="A86" s="157"/>
      <c r="B86" s="158"/>
      <c r="C86" s="187" t="s">
        <v>150</v>
      </c>
      <c r="D86" s="161"/>
      <c r="E86" s="162">
        <v>-1.4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110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ht="22.5" outlineLevel="1">
      <c r="A87" s="157"/>
      <c r="B87" s="158"/>
      <c r="C87" s="187" t="s">
        <v>151</v>
      </c>
      <c r="D87" s="161"/>
      <c r="E87" s="162">
        <v>-24.78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110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ht="22.5" outlineLevel="1">
      <c r="A88" s="157"/>
      <c r="B88" s="158"/>
      <c r="C88" s="187" t="s">
        <v>152</v>
      </c>
      <c r="D88" s="161"/>
      <c r="E88" s="162">
        <v>-24.14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110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ht="22.5" outlineLevel="1">
      <c r="A89" s="157"/>
      <c r="B89" s="158"/>
      <c r="C89" s="187" t="s">
        <v>153</v>
      </c>
      <c r="D89" s="161"/>
      <c r="E89" s="162"/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110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ht="22.5" outlineLevel="1">
      <c r="A90" s="157"/>
      <c r="B90" s="158"/>
      <c r="C90" s="187" t="s">
        <v>154</v>
      </c>
      <c r="D90" s="161"/>
      <c r="E90" s="162">
        <v>-8.0909999999999993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110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ht="22.5" outlineLevel="1">
      <c r="A91" s="172">
        <v>10</v>
      </c>
      <c r="B91" s="173" t="s">
        <v>157</v>
      </c>
      <c r="C91" s="186" t="s">
        <v>158</v>
      </c>
      <c r="D91" s="174" t="s">
        <v>121</v>
      </c>
      <c r="E91" s="175">
        <v>48.738999999999997</v>
      </c>
      <c r="F91" s="176"/>
      <c r="G91" s="177">
        <f>ROUND(E91*F91,2)</f>
        <v>0</v>
      </c>
      <c r="H91" s="160"/>
      <c r="I91" s="159">
        <f>ROUND(E91*H91,2)</f>
        <v>0</v>
      </c>
      <c r="J91" s="160"/>
      <c r="K91" s="159">
        <f>ROUND(E91*J91,2)</f>
        <v>0</v>
      </c>
      <c r="L91" s="159">
        <v>21</v>
      </c>
      <c r="M91" s="159">
        <f>G91*(1+L91/100)</f>
        <v>0</v>
      </c>
      <c r="N91" s="159">
        <v>0</v>
      </c>
      <c r="O91" s="159">
        <f>ROUND(E91*N91,2)</f>
        <v>0</v>
      </c>
      <c r="P91" s="159">
        <v>0</v>
      </c>
      <c r="Q91" s="159">
        <f>ROUND(E91*P91,2)</f>
        <v>0</v>
      </c>
      <c r="R91" s="159"/>
      <c r="S91" s="159" t="s">
        <v>107</v>
      </c>
      <c r="T91" s="159" t="s">
        <v>107</v>
      </c>
      <c r="U91" s="159">
        <v>0</v>
      </c>
      <c r="V91" s="159">
        <f>ROUND(E91*U91,2)</f>
        <v>0</v>
      </c>
      <c r="W91" s="159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108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>
      <c r="A92" s="157"/>
      <c r="B92" s="158"/>
      <c r="C92" s="187" t="s">
        <v>148</v>
      </c>
      <c r="D92" s="161"/>
      <c r="E92" s="162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110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>
      <c r="A93" s="157"/>
      <c r="B93" s="158"/>
      <c r="C93" s="187" t="s">
        <v>145</v>
      </c>
      <c r="D93" s="161"/>
      <c r="E93" s="162">
        <v>76.180000000000007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110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>
      <c r="A94" s="157"/>
      <c r="B94" s="158"/>
      <c r="C94" s="187" t="s">
        <v>149</v>
      </c>
      <c r="D94" s="161"/>
      <c r="E94" s="162">
        <v>30.97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110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>
      <c r="A95" s="157"/>
      <c r="B95" s="158"/>
      <c r="C95" s="187" t="s">
        <v>150</v>
      </c>
      <c r="D95" s="161"/>
      <c r="E95" s="162">
        <v>-1.4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110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2.5" outlineLevel="1">
      <c r="A96" s="157"/>
      <c r="B96" s="158"/>
      <c r="C96" s="187" t="s">
        <v>151</v>
      </c>
      <c r="D96" s="161"/>
      <c r="E96" s="162">
        <v>-24.78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110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ht="22.5" outlineLevel="1">
      <c r="A97" s="157"/>
      <c r="B97" s="158"/>
      <c r="C97" s="187" t="s">
        <v>152</v>
      </c>
      <c r="D97" s="161"/>
      <c r="E97" s="162">
        <v>-24.14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110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ht="22.5" outlineLevel="1">
      <c r="A98" s="157"/>
      <c r="B98" s="158"/>
      <c r="C98" s="187" t="s">
        <v>153</v>
      </c>
      <c r="D98" s="161"/>
      <c r="E98" s="162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110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ht="22.5" outlineLevel="1">
      <c r="A99" s="157"/>
      <c r="B99" s="158"/>
      <c r="C99" s="187" t="s">
        <v>154</v>
      </c>
      <c r="D99" s="161"/>
      <c r="E99" s="162">
        <v>-8.0909999999999993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110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>
      <c r="A100" s="172">
        <v>11</v>
      </c>
      <c r="B100" s="173" t="s">
        <v>159</v>
      </c>
      <c r="C100" s="186" t="s">
        <v>160</v>
      </c>
      <c r="D100" s="174" t="s">
        <v>121</v>
      </c>
      <c r="E100" s="175">
        <v>14.740500000000001</v>
      </c>
      <c r="F100" s="176"/>
      <c r="G100" s="177">
        <f>ROUND(E100*F100,2)</f>
        <v>0</v>
      </c>
      <c r="H100" s="160"/>
      <c r="I100" s="159">
        <f>ROUND(E100*H100,2)</f>
        <v>0</v>
      </c>
      <c r="J100" s="160"/>
      <c r="K100" s="159">
        <f>ROUND(E100*J100,2)</f>
        <v>0</v>
      </c>
      <c r="L100" s="159">
        <v>21</v>
      </c>
      <c r="M100" s="159">
        <f>G100*(1+L100/100)</f>
        <v>0</v>
      </c>
      <c r="N100" s="159">
        <v>0</v>
      </c>
      <c r="O100" s="159">
        <f>ROUND(E100*N100,2)</f>
        <v>0</v>
      </c>
      <c r="P100" s="159">
        <v>0</v>
      </c>
      <c r="Q100" s="159">
        <f>ROUND(E100*P100,2)</f>
        <v>0</v>
      </c>
      <c r="R100" s="159"/>
      <c r="S100" s="159" t="s">
        <v>107</v>
      </c>
      <c r="T100" s="159" t="s">
        <v>107</v>
      </c>
      <c r="U100" s="159">
        <v>0.20200000000000001</v>
      </c>
      <c r="V100" s="159">
        <f>ROUND(E100*U100,2)</f>
        <v>2.98</v>
      </c>
      <c r="W100" s="159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108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>
      <c r="A101" s="157"/>
      <c r="B101" s="158"/>
      <c r="C101" s="187" t="s">
        <v>161</v>
      </c>
      <c r="D101" s="161"/>
      <c r="E101" s="162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110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>
      <c r="A102" s="157"/>
      <c r="B102" s="158"/>
      <c r="C102" s="187" t="s">
        <v>125</v>
      </c>
      <c r="D102" s="161"/>
      <c r="E102" s="162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110</v>
      </c>
      <c r="AH102" s="150">
        <v>0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>
      <c r="A103" s="157"/>
      <c r="B103" s="158"/>
      <c r="C103" s="187" t="s">
        <v>126</v>
      </c>
      <c r="D103" s="161"/>
      <c r="E103" s="162">
        <v>0.50624999999999998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110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>
      <c r="A104" s="157"/>
      <c r="B104" s="158"/>
      <c r="C104" s="187" t="s">
        <v>128</v>
      </c>
      <c r="D104" s="161"/>
      <c r="E104" s="162">
        <v>0.57599999999999996</v>
      </c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110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>
      <c r="A105" s="157"/>
      <c r="B105" s="158"/>
      <c r="C105" s="187" t="s">
        <v>129</v>
      </c>
      <c r="D105" s="161"/>
      <c r="E105" s="162">
        <v>0.15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110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>
      <c r="A106" s="157"/>
      <c r="B106" s="158"/>
      <c r="C106" s="187" t="s">
        <v>130</v>
      </c>
      <c r="D106" s="161"/>
      <c r="E106" s="162">
        <v>1.008</v>
      </c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110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>
      <c r="A107" s="157"/>
      <c r="B107" s="158"/>
      <c r="C107" s="187" t="s">
        <v>131</v>
      </c>
      <c r="D107" s="161"/>
      <c r="E107" s="162">
        <v>0.108</v>
      </c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110</v>
      </c>
      <c r="AH107" s="150">
        <v>0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>
      <c r="A108" s="157"/>
      <c r="B108" s="158"/>
      <c r="C108" s="187" t="s">
        <v>132</v>
      </c>
      <c r="D108" s="161"/>
      <c r="E108" s="162">
        <v>0.28799999999999998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110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>
      <c r="A109" s="157"/>
      <c r="B109" s="158"/>
      <c r="C109" s="187" t="s">
        <v>133</v>
      </c>
      <c r="D109" s="161"/>
      <c r="E109" s="162">
        <v>0.9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110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>
      <c r="A110" s="157"/>
      <c r="B110" s="158"/>
      <c r="C110" s="187" t="s">
        <v>125</v>
      </c>
      <c r="D110" s="161"/>
      <c r="E110" s="162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110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ht="22.5" outlineLevel="1">
      <c r="A111" s="157"/>
      <c r="B111" s="158"/>
      <c r="C111" s="187" t="s">
        <v>162</v>
      </c>
      <c r="D111" s="161"/>
      <c r="E111" s="162">
        <v>-0.38024999999999998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110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ht="22.5" outlineLevel="1">
      <c r="A112" s="157"/>
      <c r="B112" s="158"/>
      <c r="C112" s="187" t="s">
        <v>163</v>
      </c>
      <c r="D112" s="161"/>
      <c r="E112" s="162">
        <v>-0.32400000000000001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110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outlineLevel="1">
      <c r="A113" s="157"/>
      <c r="B113" s="158"/>
      <c r="C113" s="187" t="s">
        <v>164</v>
      </c>
      <c r="D113" s="161"/>
      <c r="E113" s="162">
        <v>-9.6000000000000002E-2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110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ht="22.5" outlineLevel="1">
      <c r="A114" s="157"/>
      <c r="B114" s="158"/>
      <c r="C114" s="187" t="s">
        <v>165</v>
      </c>
      <c r="D114" s="161"/>
      <c r="E114" s="162">
        <v>-0.56699999999999995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110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ht="22.5" outlineLevel="1">
      <c r="A115" s="157"/>
      <c r="B115" s="158"/>
      <c r="C115" s="187" t="s">
        <v>166</v>
      </c>
      <c r="D115" s="161"/>
      <c r="E115" s="162">
        <v>-6.7500000000000004E-2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110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ht="22.5" outlineLevel="1">
      <c r="A116" s="157"/>
      <c r="B116" s="158"/>
      <c r="C116" s="187" t="s">
        <v>167</v>
      </c>
      <c r="D116" s="161"/>
      <c r="E116" s="162">
        <v>-0.16200000000000001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110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ht="22.5" outlineLevel="1">
      <c r="A117" s="157"/>
      <c r="B117" s="158"/>
      <c r="C117" s="187" t="s">
        <v>168</v>
      </c>
      <c r="D117" s="161"/>
      <c r="E117" s="162">
        <v>-0.54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110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>
      <c r="A118" s="157"/>
      <c r="B118" s="158"/>
      <c r="C118" s="187" t="s">
        <v>139</v>
      </c>
      <c r="D118" s="161"/>
      <c r="E118" s="162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110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>
      <c r="A119" s="157"/>
      <c r="B119" s="158"/>
      <c r="C119" s="187" t="s">
        <v>140</v>
      </c>
      <c r="D119" s="161"/>
      <c r="E119" s="162">
        <v>5.25</v>
      </c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110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ht="22.5" outlineLevel="1">
      <c r="A120" s="157"/>
      <c r="B120" s="158"/>
      <c r="C120" s="187" t="s">
        <v>153</v>
      </c>
      <c r="D120" s="161"/>
      <c r="E120" s="162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110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ht="22.5" outlineLevel="1">
      <c r="A121" s="157"/>
      <c r="B121" s="158"/>
      <c r="C121" s="187" t="s">
        <v>169</v>
      </c>
      <c r="D121" s="161"/>
      <c r="E121" s="162">
        <v>8.0909999999999993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110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>
      <c r="A122" s="172">
        <v>12</v>
      </c>
      <c r="B122" s="173" t="s">
        <v>170</v>
      </c>
      <c r="C122" s="186" t="s">
        <v>171</v>
      </c>
      <c r="D122" s="174" t="s">
        <v>106</v>
      </c>
      <c r="E122" s="175">
        <v>244.6</v>
      </c>
      <c r="F122" s="176"/>
      <c r="G122" s="177">
        <f>ROUND(E122*F122,2)</f>
        <v>0</v>
      </c>
      <c r="H122" s="160"/>
      <c r="I122" s="159">
        <f>ROUND(E122*H122,2)</f>
        <v>0</v>
      </c>
      <c r="J122" s="160"/>
      <c r="K122" s="159">
        <f>ROUND(E122*J122,2)</f>
        <v>0</v>
      </c>
      <c r="L122" s="159">
        <v>21</v>
      </c>
      <c r="M122" s="159">
        <f>G122*(1+L122/100)</f>
        <v>0</v>
      </c>
      <c r="N122" s="159">
        <v>0</v>
      </c>
      <c r="O122" s="159">
        <f>ROUND(E122*N122,2)</f>
        <v>0</v>
      </c>
      <c r="P122" s="159">
        <v>0</v>
      </c>
      <c r="Q122" s="159">
        <f>ROUND(E122*P122,2)</f>
        <v>0</v>
      </c>
      <c r="R122" s="159"/>
      <c r="S122" s="159" t="s">
        <v>107</v>
      </c>
      <c r="T122" s="159" t="s">
        <v>107</v>
      </c>
      <c r="U122" s="159">
        <v>0.06</v>
      </c>
      <c r="V122" s="159">
        <f>ROUND(E122*U122,2)</f>
        <v>14.68</v>
      </c>
      <c r="W122" s="159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108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>
      <c r="A123" s="157"/>
      <c r="B123" s="158"/>
      <c r="C123" s="187" t="s">
        <v>139</v>
      </c>
      <c r="D123" s="161"/>
      <c r="E123" s="162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110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>
      <c r="A124" s="157"/>
      <c r="B124" s="158"/>
      <c r="C124" s="187" t="s">
        <v>172</v>
      </c>
      <c r="D124" s="161"/>
      <c r="E124" s="162">
        <v>123.9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110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>
      <c r="A125" s="157"/>
      <c r="B125" s="158"/>
      <c r="C125" s="187" t="s">
        <v>173</v>
      </c>
      <c r="D125" s="161"/>
      <c r="E125" s="162">
        <v>120.7</v>
      </c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110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>
      <c r="A126" s="172">
        <v>13</v>
      </c>
      <c r="B126" s="173" t="s">
        <v>174</v>
      </c>
      <c r="C126" s="186" t="s">
        <v>175</v>
      </c>
      <c r="D126" s="174" t="s">
        <v>106</v>
      </c>
      <c r="E126" s="175">
        <v>165.1</v>
      </c>
      <c r="F126" s="176"/>
      <c r="G126" s="177">
        <f>ROUND(E126*F126,2)</f>
        <v>0</v>
      </c>
      <c r="H126" s="160"/>
      <c r="I126" s="159">
        <f>ROUND(E126*H126,2)</f>
        <v>0</v>
      </c>
      <c r="J126" s="160"/>
      <c r="K126" s="159">
        <f>ROUND(E126*J126,2)</f>
        <v>0</v>
      </c>
      <c r="L126" s="159">
        <v>21</v>
      </c>
      <c r="M126" s="159">
        <f>G126*(1+L126/100)</f>
        <v>0</v>
      </c>
      <c r="N126" s="159">
        <v>0</v>
      </c>
      <c r="O126" s="159">
        <f>ROUND(E126*N126,2)</f>
        <v>0</v>
      </c>
      <c r="P126" s="159">
        <v>0</v>
      </c>
      <c r="Q126" s="159">
        <f>ROUND(E126*P126,2)</f>
        <v>0</v>
      </c>
      <c r="R126" s="159"/>
      <c r="S126" s="159" t="s">
        <v>107</v>
      </c>
      <c r="T126" s="159" t="s">
        <v>107</v>
      </c>
      <c r="U126" s="159">
        <v>0.01</v>
      </c>
      <c r="V126" s="159">
        <f>ROUND(E126*U126,2)</f>
        <v>1.65</v>
      </c>
      <c r="W126" s="159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108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>
      <c r="A127" s="157"/>
      <c r="B127" s="158"/>
      <c r="C127" s="187" t="s">
        <v>176</v>
      </c>
      <c r="D127" s="161"/>
      <c r="E127" s="162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110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>
      <c r="A128" s="157"/>
      <c r="B128" s="158"/>
      <c r="C128" s="187" t="s">
        <v>177</v>
      </c>
      <c r="D128" s="161"/>
      <c r="E128" s="162">
        <v>165.1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110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>
      <c r="A129" s="172">
        <v>14</v>
      </c>
      <c r="B129" s="173" t="s">
        <v>178</v>
      </c>
      <c r="C129" s="186" t="s">
        <v>179</v>
      </c>
      <c r="D129" s="174" t="s">
        <v>106</v>
      </c>
      <c r="E129" s="175">
        <v>447.6</v>
      </c>
      <c r="F129" s="176"/>
      <c r="G129" s="177">
        <f>ROUND(E129*F129,2)</f>
        <v>0</v>
      </c>
      <c r="H129" s="160"/>
      <c r="I129" s="159">
        <f>ROUND(E129*H129,2)</f>
        <v>0</v>
      </c>
      <c r="J129" s="160"/>
      <c r="K129" s="159">
        <f>ROUND(E129*J129,2)</f>
        <v>0</v>
      </c>
      <c r="L129" s="159">
        <v>21</v>
      </c>
      <c r="M129" s="159">
        <f>G129*(1+L129/100)</f>
        <v>0</v>
      </c>
      <c r="N129" s="159">
        <v>0</v>
      </c>
      <c r="O129" s="159">
        <f>ROUND(E129*N129,2)</f>
        <v>0</v>
      </c>
      <c r="P129" s="159">
        <v>0</v>
      </c>
      <c r="Q129" s="159">
        <f>ROUND(E129*P129,2)</f>
        <v>0</v>
      </c>
      <c r="R129" s="159"/>
      <c r="S129" s="159" t="s">
        <v>107</v>
      </c>
      <c r="T129" s="159" t="s">
        <v>107</v>
      </c>
      <c r="U129" s="159">
        <v>1.2999999999999999E-2</v>
      </c>
      <c r="V129" s="159">
        <f>ROUND(E129*U129,2)</f>
        <v>5.82</v>
      </c>
      <c r="W129" s="159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108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>
      <c r="A130" s="157"/>
      <c r="B130" s="158"/>
      <c r="C130" s="187" t="s">
        <v>180</v>
      </c>
      <c r="D130" s="161"/>
      <c r="E130" s="162">
        <v>447.6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110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>
      <c r="A131" s="172">
        <v>15</v>
      </c>
      <c r="B131" s="173" t="s">
        <v>181</v>
      </c>
      <c r="C131" s="186" t="s">
        <v>182</v>
      </c>
      <c r="D131" s="174" t="s">
        <v>106</v>
      </c>
      <c r="E131" s="175">
        <v>106.145</v>
      </c>
      <c r="F131" s="176"/>
      <c r="G131" s="177">
        <f>ROUND(E131*F131,2)</f>
        <v>0</v>
      </c>
      <c r="H131" s="160"/>
      <c r="I131" s="159">
        <f>ROUND(E131*H131,2)</f>
        <v>0</v>
      </c>
      <c r="J131" s="160"/>
      <c r="K131" s="159">
        <f>ROUND(E131*J131,2)</f>
        <v>0</v>
      </c>
      <c r="L131" s="159">
        <v>21</v>
      </c>
      <c r="M131" s="159">
        <f>G131*(1+L131/100)</f>
        <v>0</v>
      </c>
      <c r="N131" s="159">
        <v>0</v>
      </c>
      <c r="O131" s="159">
        <f>ROUND(E131*N131,2)</f>
        <v>0</v>
      </c>
      <c r="P131" s="159">
        <v>0</v>
      </c>
      <c r="Q131" s="159">
        <f>ROUND(E131*P131,2)</f>
        <v>0</v>
      </c>
      <c r="R131" s="159"/>
      <c r="S131" s="159" t="s">
        <v>107</v>
      </c>
      <c r="T131" s="159" t="s">
        <v>107</v>
      </c>
      <c r="U131" s="159">
        <v>1.7999999999999999E-2</v>
      </c>
      <c r="V131" s="159">
        <f>ROUND(E131*U131,2)</f>
        <v>1.91</v>
      </c>
      <c r="W131" s="159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108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>
      <c r="A132" s="157"/>
      <c r="B132" s="158"/>
      <c r="C132" s="187" t="s">
        <v>139</v>
      </c>
      <c r="D132" s="161"/>
      <c r="E132" s="162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110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>
      <c r="A133" s="157"/>
      <c r="B133" s="158"/>
      <c r="C133" s="187" t="s">
        <v>183</v>
      </c>
      <c r="D133" s="161"/>
      <c r="E133" s="162">
        <v>106.145</v>
      </c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110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>
      <c r="A134" s="172">
        <v>16</v>
      </c>
      <c r="B134" s="173" t="s">
        <v>184</v>
      </c>
      <c r="C134" s="186" t="s">
        <v>185</v>
      </c>
      <c r="D134" s="174" t="s">
        <v>106</v>
      </c>
      <c r="E134" s="175">
        <v>244.6</v>
      </c>
      <c r="F134" s="176"/>
      <c r="G134" s="177">
        <f>ROUND(E134*F134,2)</f>
        <v>0</v>
      </c>
      <c r="H134" s="160"/>
      <c r="I134" s="159">
        <f>ROUND(E134*H134,2)</f>
        <v>0</v>
      </c>
      <c r="J134" s="160"/>
      <c r="K134" s="159">
        <f>ROUND(E134*J134,2)</f>
        <v>0</v>
      </c>
      <c r="L134" s="159">
        <v>21</v>
      </c>
      <c r="M134" s="159">
        <f>G134*(1+L134/100)</f>
        <v>0</v>
      </c>
      <c r="N134" s="159">
        <v>0</v>
      </c>
      <c r="O134" s="159">
        <f>ROUND(E134*N134,2)</f>
        <v>0</v>
      </c>
      <c r="P134" s="159">
        <v>0</v>
      </c>
      <c r="Q134" s="159">
        <f>ROUND(E134*P134,2)</f>
        <v>0</v>
      </c>
      <c r="R134" s="159"/>
      <c r="S134" s="159" t="s">
        <v>107</v>
      </c>
      <c r="T134" s="159" t="s">
        <v>107</v>
      </c>
      <c r="U134" s="159">
        <v>0.254</v>
      </c>
      <c r="V134" s="159">
        <f>ROUND(E134*U134,2)</f>
        <v>62.13</v>
      </c>
      <c r="W134" s="159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108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>
      <c r="A135" s="157"/>
      <c r="B135" s="158"/>
      <c r="C135" s="187" t="s">
        <v>139</v>
      </c>
      <c r="D135" s="161"/>
      <c r="E135" s="162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110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>
      <c r="A136" s="157"/>
      <c r="B136" s="158"/>
      <c r="C136" s="187" t="s">
        <v>172</v>
      </c>
      <c r="D136" s="161"/>
      <c r="E136" s="162">
        <v>123.9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110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>
      <c r="A137" s="157"/>
      <c r="B137" s="158"/>
      <c r="C137" s="187" t="s">
        <v>186</v>
      </c>
      <c r="D137" s="161"/>
      <c r="E137" s="162">
        <v>120.7</v>
      </c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110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>
      <c r="A138" s="172">
        <v>17</v>
      </c>
      <c r="B138" s="173" t="s">
        <v>187</v>
      </c>
      <c r="C138" s="186" t="s">
        <v>188</v>
      </c>
      <c r="D138" s="174" t="s">
        <v>189</v>
      </c>
      <c r="E138" s="175">
        <v>24</v>
      </c>
      <c r="F138" s="176"/>
      <c r="G138" s="177">
        <f>ROUND(E138*F138,2)</f>
        <v>0</v>
      </c>
      <c r="H138" s="160"/>
      <c r="I138" s="159">
        <f>ROUND(E138*H138,2)</f>
        <v>0</v>
      </c>
      <c r="J138" s="160"/>
      <c r="K138" s="159">
        <f>ROUND(E138*J138,2)</f>
        <v>0</v>
      </c>
      <c r="L138" s="159">
        <v>21</v>
      </c>
      <c r="M138" s="159">
        <f>G138*(1+L138/100)</f>
        <v>0</v>
      </c>
      <c r="N138" s="159">
        <v>0</v>
      </c>
      <c r="O138" s="159">
        <f>ROUND(E138*N138,2)</f>
        <v>0</v>
      </c>
      <c r="P138" s="159">
        <v>0</v>
      </c>
      <c r="Q138" s="159">
        <f>ROUND(E138*P138,2)</f>
        <v>0</v>
      </c>
      <c r="R138" s="159"/>
      <c r="S138" s="159" t="s">
        <v>107</v>
      </c>
      <c r="T138" s="159" t="s">
        <v>107</v>
      </c>
      <c r="U138" s="159">
        <v>0.24199999999999999</v>
      </c>
      <c r="V138" s="159">
        <f>ROUND(E138*U138,2)</f>
        <v>5.81</v>
      </c>
      <c r="W138" s="159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108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>
      <c r="A139" s="157"/>
      <c r="B139" s="158"/>
      <c r="C139" s="187" t="s">
        <v>190</v>
      </c>
      <c r="D139" s="161"/>
      <c r="E139" s="162">
        <v>24</v>
      </c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110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>
      <c r="A140" s="172">
        <v>18</v>
      </c>
      <c r="B140" s="173" t="s">
        <v>191</v>
      </c>
      <c r="C140" s="186" t="s">
        <v>192</v>
      </c>
      <c r="D140" s="174" t="s">
        <v>106</v>
      </c>
      <c r="E140" s="175">
        <v>244.6</v>
      </c>
      <c r="F140" s="176"/>
      <c r="G140" s="177">
        <f>ROUND(E140*F140,2)</f>
        <v>0</v>
      </c>
      <c r="H140" s="160"/>
      <c r="I140" s="159">
        <f>ROUND(E140*H140,2)</f>
        <v>0</v>
      </c>
      <c r="J140" s="160"/>
      <c r="K140" s="159">
        <f>ROUND(E140*J140,2)</f>
        <v>0</v>
      </c>
      <c r="L140" s="159">
        <v>21</v>
      </c>
      <c r="M140" s="159">
        <f>G140*(1+L140/100)</f>
        <v>0</v>
      </c>
      <c r="N140" s="159">
        <v>0</v>
      </c>
      <c r="O140" s="159">
        <f>ROUND(E140*N140,2)</f>
        <v>0</v>
      </c>
      <c r="P140" s="159">
        <v>0</v>
      </c>
      <c r="Q140" s="159">
        <f>ROUND(E140*P140,2)</f>
        <v>0</v>
      </c>
      <c r="R140" s="159"/>
      <c r="S140" s="159" t="s">
        <v>107</v>
      </c>
      <c r="T140" s="159" t="s">
        <v>107</v>
      </c>
      <c r="U140" s="159">
        <v>2E-3</v>
      </c>
      <c r="V140" s="159">
        <f>ROUND(E140*U140,2)</f>
        <v>0.49</v>
      </c>
      <c r="W140" s="159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108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>
      <c r="A141" s="157"/>
      <c r="B141" s="158"/>
      <c r="C141" s="187" t="s">
        <v>139</v>
      </c>
      <c r="D141" s="161"/>
      <c r="E141" s="162"/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110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>
      <c r="A142" s="157"/>
      <c r="B142" s="158"/>
      <c r="C142" s="187" t="s">
        <v>172</v>
      </c>
      <c r="D142" s="161"/>
      <c r="E142" s="162">
        <v>123.9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110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>
      <c r="A143" s="157"/>
      <c r="B143" s="158"/>
      <c r="C143" s="187" t="s">
        <v>186</v>
      </c>
      <c r="D143" s="161"/>
      <c r="E143" s="162">
        <v>120.7</v>
      </c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110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>
      <c r="A144" s="172">
        <v>19</v>
      </c>
      <c r="B144" s="173" t="s">
        <v>193</v>
      </c>
      <c r="C144" s="186" t="s">
        <v>194</v>
      </c>
      <c r="D144" s="174" t="s">
        <v>106</v>
      </c>
      <c r="E144" s="175">
        <v>244.6</v>
      </c>
      <c r="F144" s="176"/>
      <c r="G144" s="177">
        <f>ROUND(E144*F144,2)</f>
        <v>0</v>
      </c>
      <c r="H144" s="160"/>
      <c r="I144" s="159">
        <f>ROUND(E144*H144,2)</f>
        <v>0</v>
      </c>
      <c r="J144" s="160"/>
      <c r="K144" s="159">
        <f>ROUND(E144*J144,2)</f>
        <v>0</v>
      </c>
      <c r="L144" s="159">
        <v>21</v>
      </c>
      <c r="M144" s="159">
        <f>G144*(1+L144/100)</f>
        <v>0</v>
      </c>
      <c r="N144" s="159">
        <v>0</v>
      </c>
      <c r="O144" s="159">
        <f>ROUND(E144*N144,2)</f>
        <v>0</v>
      </c>
      <c r="P144" s="159">
        <v>0</v>
      </c>
      <c r="Q144" s="159">
        <f>ROUND(E144*P144,2)</f>
        <v>0</v>
      </c>
      <c r="R144" s="159"/>
      <c r="S144" s="159" t="s">
        <v>107</v>
      </c>
      <c r="T144" s="159" t="s">
        <v>107</v>
      </c>
      <c r="U144" s="159">
        <v>1.4999999999999999E-2</v>
      </c>
      <c r="V144" s="159">
        <f>ROUND(E144*U144,2)</f>
        <v>3.67</v>
      </c>
      <c r="W144" s="159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108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>
      <c r="A145" s="157"/>
      <c r="B145" s="158"/>
      <c r="C145" s="187" t="s">
        <v>139</v>
      </c>
      <c r="D145" s="161"/>
      <c r="E145" s="162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110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>
      <c r="A146" s="157"/>
      <c r="B146" s="158"/>
      <c r="C146" s="187" t="s">
        <v>172</v>
      </c>
      <c r="D146" s="161"/>
      <c r="E146" s="162">
        <v>123.9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110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>
      <c r="A147" s="157"/>
      <c r="B147" s="158"/>
      <c r="C147" s="187" t="s">
        <v>186</v>
      </c>
      <c r="D147" s="161"/>
      <c r="E147" s="162">
        <v>120.7</v>
      </c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110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>
      <c r="A148" s="172">
        <v>20</v>
      </c>
      <c r="B148" s="173" t="s">
        <v>195</v>
      </c>
      <c r="C148" s="186" t="s">
        <v>196</v>
      </c>
      <c r="D148" s="174" t="s">
        <v>189</v>
      </c>
      <c r="E148" s="175">
        <v>24</v>
      </c>
      <c r="F148" s="176"/>
      <c r="G148" s="177">
        <f>ROUND(E148*F148,2)</f>
        <v>0</v>
      </c>
      <c r="H148" s="160"/>
      <c r="I148" s="159">
        <f>ROUND(E148*H148,2)</f>
        <v>0</v>
      </c>
      <c r="J148" s="160"/>
      <c r="K148" s="159">
        <f>ROUND(E148*J148,2)</f>
        <v>0</v>
      </c>
      <c r="L148" s="159">
        <v>21</v>
      </c>
      <c r="M148" s="159">
        <f>G148*(1+L148/100)</f>
        <v>0</v>
      </c>
      <c r="N148" s="159">
        <v>0</v>
      </c>
      <c r="O148" s="159">
        <f>ROUND(E148*N148,2)</f>
        <v>0</v>
      </c>
      <c r="P148" s="159">
        <v>0</v>
      </c>
      <c r="Q148" s="159">
        <f>ROUND(E148*P148,2)</f>
        <v>0</v>
      </c>
      <c r="R148" s="159"/>
      <c r="S148" s="159" t="s">
        <v>107</v>
      </c>
      <c r="T148" s="159" t="s">
        <v>107</v>
      </c>
      <c r="U148" s="159">
        <v>0.27400000000000002</v>
      </c>
      <c r="V148" s="159">
        <f>ROUND(E148*U148,2)</f>
        <v>6.58</v>
      </c>
      <c r="W148" s="159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108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>
      <c r="A149" s="157"/>
      <c r="B149" s="158"/>
      <c r="C149" s="187" t="s">
        <v>197</v>
      </c>
      <c r="D149" s="161"/>
      <c r="E149" s="162">
        <v>12</v>
      </c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110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>
      <c r="A150" s="157"/>
      <c r="B150" s="158"/>
      <c r="C150" s="187" t="s">
        <v>198</v>
      </c>
      <c r="D150" s="161"/>
      <c r="E150" s="162">
        <v>12</v>
      </c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110</v>
      </c>
      <c r="AH150" s="150">
        <v>0</v>
      </c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>
      <c r="A151" s="172">
        <v>21</v>
      </c>
      <c r="B151" s="173" t="s">
        <v>199</v>
      </c>
      <c r="C151" s="186" t="s">
        <v>200</v>
      </c>
      <c r="D151" s="174" t="s">
        <v>106</v>
      </c>
      <c r="E151" s="175">
        <v>244.6</v>
      </c>
      <c r="F151" s="176"/>
      <c r="G151" s="177">
        <f>ROUND(E151*F151,2)</f>
        <v>0</v>
      </c>
      <c r="H151" s="160"/>
      <c r="I151" s="159">
        <f>ROUND(E151*H151,2)</f>
        <v>0</v>
      </c>
      <c r="J151" s="160"/>
      <c r="K151" s="159">
        <f>ROUND(E151*J151,2)</f>
        <v>0</v>
      </c>
      <c r="L151" s="159">
        <v>21</v>
      </c>
      <c r="M151" s="159">
        <f>G151*(1+L151/100)</f>
        <v>0</v>
      </c>
      <c r="N151" s="159">
        <v>0</v>
      </c>
      <c r="O151" s="159">
        <f>ROUND(E151*N151,2)</f>
        <v>0</v>
      </c>
      <c r="P151" s="159">
        <v>0</v>
      </c>
      <c r="Q151" s="159">
        <f>ROUND(E151*P151,2)</f>
        <v>0</v>
      </c>
      <c r="R151" s="159"/>
      <c r="S151" s="159" t="s">
        <v>107</v>
      </c>
      <c r="T151" s="159" t="s">
        <v>107</v>
      </c>
      <c r="U151" s="159">
        <v>3.0000000000000001E-3</v>
      </c>
      <c r="V151" s="159">
        <f>ROUND(E151*U151,2)</f>
        <v>0.73</v>
      </c>
      <c r="W151" s="159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108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>
      <c r="A152" s="157"/>
      <c r="B152" s="158"/>
      <c r="C152" s="187" t="s">
        <v>139</v>
      </c>
      <c r="D152" s="161"/>
      <c r="E152" s="162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110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>
      <c r="A153" s="157"/>
      <c r="B153" s="158"/>
      <c r="C153" s="187" t="s">
        <v>172</v>
      </c>
      <c r="D153" s="161"/>
      <c r="E153" s="162">
        <v>123.9</v>
      </c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110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>
      <c r="A154" s="157"/>
      <c r="B154" s="158"/>
      <c r="C154" s="187" t="s">
        <v>186</v>
      </c>
      <c r="D154" s="161"/>
      <c r="E154" s="162">
        <v>120.7</v>
      </c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110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>
      <c r="A155" s="172">
        <v>22</v>
      </c>
      <c r="B155" s="173" t="s">
        <v>201</v>
      </c>
      <c r="C155" s="186" t="s">
        <v>202</v>
      </c>
      <c r="D155" s="174" t="s">
        <v>203</v>
      </c>
      <c r="E155" s="175">
        <v>0.24460000000000001</v>
      </c>
      <c r="F155" s="176"/>
      <c r="G155" s="177">
        <f>ROUND(E155*F155,2)</f>
        <v>0</v>
      </c>
      <c r="H155" s="160"/>
      <c r="I155" s="159">
        <f>ROUND(E155*H155,2)</f>
        <v>0</v>
      </c>
      <c r="J155" s="160"/>
      <c r="K155" s="159">
        <f>ROUND(E155*J155,2)</f>
        <v>0</v>
      </c>
      <c r="L155" s="159">
        <v>21</v>
      </c>
      <c r="M155" s="159">
        <f>G155*(1+L155/100)</f>
        <v>0</v>
      </c>
      <c r="N155" s="159">
        <v>0</v>
      </c>
      <c r="O155" s="159">
        <f>ROUND(E155*N155,2)</f>
        <v>0</v>
      </c>
      <c r="P155" s="159">
        <v>0</v>
      </c>
      <c r="Q155" s="159">
        <f>ROUND(E155*P155,2)</f>
        <v>0</v>
      </c>
      <c r="R155" s="159"/>
      <c r="S155" s="159" t="s">
        <v>107</v>
      </c>
      <c r="T155" s="159" t="s">
        <v>107</v>
      </c>
      <c r="U155" s="159">
        <v>21.428999999999998</v>
      </c>
      <c r="V155" s="159">
        <f>ROUND(E155*U155,2)</f>
        <v>5.24</v>
      </c>
      <c r="W155" s="159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108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>
      <c r="A156" s="157"/>
      <c r="B156" s="158"/>
      <c r="C156" s="187" t="s">
        <v>139</v>
      </c>
      <c r="D156" s="161"/>
      <c r="E156" s="162"/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110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ht="22.5" outlineLevel="1">
      <c r="A157" s="157"/>
      <c r="B157" s="158"/>
      <c r="C157" s="187" t="s">
        <v>204</v>
      </c>
      <c r="D157" s="161"/>
      <c r="E157" s="162">
        <v>0.1239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110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>
      <c r="A158" s="157"/>
      <c r="B158" s="158"/>
      <c r="C158" s="187" t="s">
        <v>205</v>
      </c>
      <c r="D158" s="161"/>
      <c r="E158" s="162">
        <v>0.1207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110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>
      <c r="A159" s="172">
        <v>23</v>
      </c>
      <c r="B159" s="173" t="s">
        <v>206</v>
      </c>
      <c r="C159" s="186" t="s">
        <v>207</v>
      </c>
      <c r="D159" s="174" t="s">
        <v>121</v>
      </c>
      <c r="E159" s="175">
        <v>0.48</v>
      </c>
      <c r="F159" s="176"/>
      <c r="G159" s="177">
        <f>ROUND(E159*F159,2)</f>
        <v>0</v>
      </c>
      <c r="H159" s="160"/>
      <c r="I159" s="159">
        <f>ROUND(E159*H159,2)</f>
        <v>0</v>
      </c>
      <c r="J159" s="160"/>
      <c r="K159" s="159">
        <f>ROUND(E159*J159,2)</f>
        <v>0</v>
      </c>
      <c r="L159" s="159">
        <v>21</v>
      </c>
      <c r="M159" s="159">
        <f>G159*(1+L159/100)</f>
        <v>0</v>
      </c>
      <c r="N159" s="159">
        <v>0</v>
      </c>
      <c r="O159" s="159">
        <f>ROUND(E159*N159,2)</f>
        <v>0</v>
      </c>
      <c r="P159" s="159">
        <v>0</v>
      </c>
      <c r="Q159" s="159">
        <f>ROUND(E159*P159,2)</f>
        <v>0</v>
      </c>
      <c r="R159" s="159"/>
      <c r="S159" s="159" t="s">
        <v>107</v>
      </c>
      <c r="T159" s="159" t="s">
        <v>107</v>
      </c>
      <c r="U159" s="159">
        <v>0.88400000000000001</v>
      </c>
      <c r="V159" s="159">
        <f>ROUND(E159*U159,2)</f>
        <v>0.42</v>
      </c>
      <c r="W159" s="159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108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>
      <c r="A160" s="157"/>
      <c r="B160" s="158"/>
      <c r="C160" s="187" t="s">
        <v>208</v>
      </c>
      <c r="D160" s="161"/>
      <c r="E160" s="162">
        <v>0.24</v>
      </c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110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>
      <c r="A161" s="157"/>
      <c r="B161" s="158"/>
      <c r="C161" s="187" t="s">
        <v>209</v>
      </c>
      <c r="D161" s="161"/>
      <c r="E161" s="162">
        <v>0.24</v>
      </c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110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>
      <c r="A162" s="172">
        <v>24</v>
      </c>
      <c r="B162" s="173" t="s">
        <v>210</v>
      </c>
      <c r="C162" s="186" t="s">
        <v>211</v>
      </c>
      <c r="D162" s="174" t="s">
        <v>203</v>
      </c>
      <c r="E162" s="175">
        <v>97.38</v>
      </c>
      <c r="F162" s="176"/>
      <c r="G162" s="177">
        <f>ROUND(E162*F162,2)</f>
        <v>0</v>
      </c>
      <c r="H162" s="160"/>
      <c r="I162" s="159">
        <f>ROUND(E162*H162,2)</f>
        <v>0</v>
      </c>
      <c r="J162" s="160"/>
      <c r="K162" s="159">
        <f>ROUND(E162*J162,2)</f>
        <v>0</v>
      </c>
      <c r="L162" s="159">
        <v>21</v>
      </c>
      <c r="M162" s="159">
        <f>G162*(1+L162/100)</f>
        <v>0</v>
      </c>
      <c r="N162" s="159">
        <v>0</v>
      </c>
      <c r="O162" s="159">
        <f>ROUND(E162*N162,2)</f>
        <v>0</v>
      </c>
      <c r="P162" s="159">
        <v>0</v>
      </c>
      <c r="Q162" s="159">
        <f>ROUND(E162*P162,2)</f>
        <v>0</v>
      </c>
      <c r="R162" s="159"/>
      <c r="S162" s="159" t="s">
        <v>107</v>
      </c>
      <c r="T162" s="159" t="s">
        <v>107</v>
      </c>
      <c r="U162" s="159">
        <v>0</v>
      </c>
      <c r="V162" s="159">
        <f>ROUND(E162*U162,2)</f>
        <v>0</v>
      </c>
      <c r="W162" s="159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108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>
      <c r="A163" s="157"/>
      <c r="B163" s="158"/>
      <c r="C163" s="188" t="s">
        <v>212</v>
      </c>
      <c r="D163" s="163"/>
      <c r="E163" s="164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110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>
      <c r="A164" s="157"/>
      <c r="B164" s="158"/>
      <c r="C164" s="189" t="s">
        <v>213</v>
      </c>
      <c r="D164" s="163"/>
      <c r="E164" s="164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110</v>
      </c>
      <c r="AH164" s="150">
        <v>2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>
      <c r="A165" s="157"/>
      <c r="B165" s="158"/>
      <c r="C165" s="189" t="s">
        <v>214</v>
      </c>
      <c r="D165" s="163"/>
      <c r="E165" s="164">
        <v>76.180000000000007</v>
      </c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9"/>
      <c r="W165" s="159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110</v>
      </c>
      <c r="AH165" s="150">
        <v>2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>
      <c r="A166" s="157"/>
      <c r="B166" s="158"/>
      <c r="C166" s="189" t="s">
        <v>215</v>
      </c>
      <c r="D166" s="163"/>
      <c r="E166" s="164">
        <v>36.299999999999997</v>
      </c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110</v>
      </c>
      <c r="AH166" s="150">
        <v>2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>
      <c r="A167" s="157"/>
      <c r="B167" s="158"/>
      <c r="C167" s="189" t="s">
        <v>216</v>
      </c>
      <c r="D167" s="163"/>
      <c r="E167" s="164">
        <v>-1.4</v>
      </c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110</v>
      </c>
      <c r="AH167" s="150">
        <v>2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ht="22.5" outlineLevel="1">
      <c r="A168" s="157"/>
      <c r="B168" s="158"/>
      <c r="C168" s="189" t="s">
        <v>217</v>
      </c>
      <c r="D168" s="163"/>
      <c r="E168" s="164">
        <v>-24.78</v>
      </c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110</v>
      </c>
      <c r="AH168" s="150">
        <v>2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ht="22.5" outlineLevel="1">
      <c r="A169" s="157"/>
      <c r="B169" s="158"/>
      <c r="C169" s="189" t="s">
        <v>218</v>
      </c>
      <c r="D169" s="163"/>
      <c r="E169" s="164">
        <v>-24.14</v>
      </c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110</v>
      </c>
      <c r="AH169" s="150">
        <v>2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ht="22.5" outlineLevel="1">
      <c r="A170" s="157"/>
      <c r="B170" s="158"/>
      <c r="C170" s="189" t="s">
        <v>219</v>
      </c>
      <c r="D170" s="163"/>
      <c r="E170" s="164"/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110</v>
      </c>
      <c r="AH170" s="150">
        <v>2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ht="22.5" outlineLevel="1">
      <c r="A171" s="157"/>
      <c r="B171" s="158"/>
      <c r="C171" s="189" t="s">
        <v>220</v>
      </c>
      <c r="D171" s="163"/>
      <c r="E171" s="164">
        <v>-8.0909999999999993</v>
      </c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110</v>
      </c>
      <c r="AH171" s="150">
        <v>2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>
      <c r="A172" s="157"/>
      <c r="B172" s="158"/>
      <c r="C172" s="188" t="s">
        <v>221</v>
      </c>
      <c r="D172" s="163"/>
      <c r="E172" s="164"/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110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>
      <c r="A173" s="157"/>
      <c r="B173" s="158"/>
      <c r="C173" s="187" t="s">
        <v>222</v>
      </c>
      <c r="D173" s="161"/>
      <c r="E173" s="162">
        <v>97.38</v>
      </c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110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>
      <c r="A174" s="172">
        <v>25</v>
      </c>
      <c r="B174" s="173" t="s">
        <v>223</v>
      </c>
      <c r="C174" s="186" t="s">
        <v>224</v>
      </c>
      <c r="D174" s="174" t="s">
        <v>225</v>
      </c>
      <c r="E174" s="175">
        <v>85.61</v>
      </c>
      <c r="F174" s="176"/>
      <c r="G174" s="177">
        <f>ROUND(E174*F174,2)</f>
        <v>0</v>
      </c>
      <c r="H174" s="160"/>
      <c r="I174" s="159">
        <f>ROUND(E174*H174,2)</f>
        <v>0</v>
      </c>
      <c r="J174" s="160"/>
      <c r="K174" s="159">
        <f>ROUND(E174*J174,2)</f>
        <v>0</v>
      </c>
      <c r="L174" s="159">
        <v>21</v>
      </c>
      <c r="M174" s="159">
        <f>G174*(1+L174/100)</f>
        <v>0</v>
      </c>
      <c r="N174" s="159">
        <v>1E-3</v>
      </c>
      <c r="O174" s="159">
        <f>ROUND(E174*N174,2)</f>
        <v>0.09</v>
      </c>
      <c r="P174" s="159">
        <v>0</v>
      </c>
      <c r="Q174" s="159">
        <f>ROUND(E174*P174,2)</f>
        <v>0</v>
      </c>
      <c r="R174" s="159" t="s">
        <v>226</v>
      </c>
      <c r="S174" s="159" t="s">
        <v>107</v>
      </c>
      <c r="T174" s="159" t="s">
        <v>107</v>
      </c>
      <c r="U174" s="159">
        <v>0</v>
      </c>
      <c r="V174" s="159">
        <f>ROUND(E174*U174,2)</f>
        <v>0</v>
      </c>
      <c r="W174" s="159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227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>
      <c r="A175" s="157"/>
      <c r="B175" s="158"/>
      <c r="C175" s="187" t="s">
        <v>139</v>
      </c>
      <c r="D175" s="161"/>
      <c r="E175" s="162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110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>
      <c r="A176" s="157"/>
      <c r="B176" s="158"/>
      <c r="C176" s="187" t="s">
        <v>228</v>
      </c>
      <c r="D176" s="161"/>
      <c r="E176" s="162">
        <v>43.365000000000002</v>
      </c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110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>
      <c r="A177" s="157"/>
      <c r="B177" s="158"/>
      <c r="C177" s="187" t="s">
        <v>229</v>
      </c>
      <c r="D177" s="161"/>
      <c r="E177" s="162">
        <v>42.244999999999997</v>
      </c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59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110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>
      <c r="A178" s="157"/>
      <c r="B178" s="158"/>
      <c r="C178" s="187" t="s">
        <v>230</v>
      </c>
      <c r="D178" s="161"/>
      <c r="E178" s="162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110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ht="22.5" outlineLevel="1">
      <c r="A179" s="172">
        <v>26</v>
      </c>
      <c r="B179" s="173" t="s">
        <v>231</v>
      </c>
      <c r="C179" s="186" t="s">
        <v>232</v>
      </c>
      <c r="D179" s="174" t="s">
        <v>189</v>
      </c>
      <c r="E179" s="175">
        <v>12</v>
      </c>
      <c r="F179" s="176"/>
      <c r="G179" s="177">
        <f>ROUND(E179*F179,2)</f>
        <v>0</v>
      </c>
      <c r="H179" s="160"/>
      <c r="I179" s="159">
        <f>ROUND(E179*H179,2)</f>
        <v>0</v>
      </c>
      <c r="J179" s="160"/>
      <c r="K179" s="159">
        <f>ROUND(E179*J179,2)</f>
        <v>0</v>
      </c>
      <c r="L179" s="159">
        <v>21</v>
      </c>
      <c r="M179" s="159">
        <f>G179*(1+L179/100)</f>
        <v>0</v>
      </c>
      <c r="N179" s="159">
        <v>4.0000000000000001E-3</v>
      </c>
      <c r="O179" s="159">
        <f>ROUND(E179*N179,2)</f>
        <v>0.05</v>
      </c>
      <c r="P179" s="159">
        <v>0</v>
      </c>
      <c r="Q179" s="159">
        <f>ROUND(E179*P179,2)</f>
        <v>0</v>
      </c>
      <c r="R179" s="159"/>
      <c r="S179" s="159" t="s">
        <v>233</v>
      </c>
      <c r="T179" s="159" t="s">
        <v>234</v>
      </c>
      <c r="U179" s="159">
        <v>0</v>
      </c>
      <c r="V179" s="159">
        <f>ROUND(E179*U179,2)</f>
        <v>0</v>
      </c>
      <c r="W179" s="159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227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>
      <c r="A180" s="157"/>
      <c r="B180" s="158"/>
      <c r="C180" s="187" t="s">
        <v>235</v>
      </c>
      <c r="D180" s="161"/>
      <c r="E180" s="162">
        <v>12</v>
      </c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110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ht="22.5" outlineLevel="1">
      <c r="A181" s="172">
        <v>27</v>
      </c>
      <c r="B181" s="173" t="s">
        <v>236</v>
      </c>
      <c r="C181" s="186" t="s">
        <v>237</v>
      </c>
      <c r="D181" s="174" t="s">
        <v>189</v>
      </c>
      <c r="E181" s="175">
        <v>12</v>
      </c>
      <c r="F181" s="176"/>
      <c r="G181" s="177">
        <f>ROUND(E181*F181,2)</f>
        <v>0</v>
      </c>
      <c r="H181" s="160"/>
      <c r="I181" s="159">
        <f>ROUND(E181*H181,2)</f>
        <v>0</v>
      </c>
      <c r="J181" s="160"/>
      <c r="K181" s="159">
        <f>ROUND(E181*J181,2)</f>
        <v>0</v>
      </c>
      <c r="L181" s="159">
        <v>21</v>
      </c>
      <c r="M181" s="159">
        <f>G181*(1+L181/100)</f>
        <v>0</v>
      </c>
      <c r="N181" s="159">
        <v>4.0000000000000001E-3</v>
      </c>
      <c r="O181" s="159">
        <f>ROUND(E181*N181,2)</f>
        <v>0.05</v>
      </c>
      <c r="P181" s="159">
        <v>0</v>
      </c>
      <c r="Q181" s="159">
        <f>ROUND(E181*P181,2)</f>
        <v>0</v>
      </c>
      <c r="R181" s="159"/>
      <c r="S181" s="159" t="s">
        <v>233</v>
      </c>
      <c r="T181" s="159" t="s">
        <v>234</v>
      </c>
      <c r="U181" s="159">
        <v>0</v>
      </c>
      <c r="V181" s="159">
        <f>ROUND(E181*U181,2)</f>
        <v>0</v>
      </c>
      <c r="W181" s="159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227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>
      <c r="A182" s="157"/>
      <c r="B182" s="158"/>
      <c r="C182" s="187" t="s">
        <v>235</v>
      </c>
      <c r="D182" s="161"/>
      <c r="E182" s="162">
        <v>12</v>
      </c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110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ht="22.5" outlineLevel="1">
      <c r="A183" s="172">
        <v>28</v>
      </c>
      <c r="B183" s="173" t="s">
        <v>238</v>
      </c>
      <c r="C183" s="186" t="s">
        <v>239</v>
      </c>
      <c r="D183" s="174" t="s">
        <v>121</v>
      </c>
      <c r="E183" s="175">
        <v>54.482999999999997</v>
      </c>
      <c r="F183" s="176"/>
      <c r="G183" s="177">
        <f>ROUND(E183*F183,2)</f>
        <v>0</v>
      </c>
      <c r="H183" s="160"/>
      <c r="I183" s="159">
        <f>ROUND(E183*H183,2)</f>
        <v>0</v>
      </c>
      <c r="J183" s="160"/>
      <c r="K183" s="159">
        <f>ROUND(E183*J183,2)</f>
        <v>0</v>
      </c>
      <c r="L183" s="159">
        <v>21</v>
      </c>
      <c r="M183" s="159">
        <f>G183*(1+L183/100)</f>
        <v>0</v>
      </c>
      <c r="N183" s="159">
        <v>0.6</v>
      </c>
      <c r="O183" s="159">
        <f>ROUND(E183*N183,2)</f>
        <v>32.69</v>
      </c>
      <c r="P183" s="159">
        <v>0</v>
      </c>
      <c r="Q183" s="159">
        <f>ROUND(E183*P183,2)</f>
        <v>0</v>
      </c>
      <c r="R183" s="159"/>
      <c r="S183" s="159" t="s">
        <v>233</v>
      </c>
      <c r="T183" s="159" t="s">
        <v>234</v>
      </c>
      <c r="U183" s="159">
        <v>0</v>
      </c>
      <c r="V183" s="159">
        <f>ROUND(E183*U183,2)</f>
        <v>0</v>
      </c>
      <c r="W183" s="159"/>
      <c r="X183" s="150"/>
      <c r="Y183" s="150"/>
      <c r="Z183" s="150"/>
      <c r="AA183" s="150"/>
      <c r="AB183" s="150"/>
      <c r="AC183" s="150"/>
      <c r="AD183" s="150"/>
      <c r="AE183" s="150"/>
      <c r="AF183" s="150"/>
      <c r="AG183" s="150" t="s">
        <v>227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>
      <c r="A184" s="157"/>
      <c r="B184" s="158"/>
      <c r="C184" s="187" t="s">
        <v>176</v>
      </c>
      <c r="D184" s="161"/>
      <c r="E184" s="162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110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>
      <c r="A185" s="157"/>
      <c r="B185" s="158"/>
      <c r="C185" s="187" t="s">
        <v>240</v>
      </c>
      <c r="D185" s="161"/>
      <c r="E185" s="162">
        <v>54.482999999999997</v>
      </c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110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>
      <c r="A186" s="172">
        <v>29</v>
      </c>
      <c r="B186" s="173" t="s">
        <v>241</v>
      </c>
      <c r="C186" s="186" t="s">
        <v>242</v>
      </c>
      <c r="D186" s="174" t="s">
        <v>243</v>
      </c>
      <c r="E186" s="175">
        <v>24.46</v>
      </c>
      <c r="F186" s="176"/>
      <c r="G186" s="177">
        <f>ROUND(E186*F186,2)</f>
        <v>0</v>
      </c>
      <c r="H186" s="160"/>
      <c r="I186" s="159">
        <f>ROUND(E186*H186,2)</f>
        <v>0</v>
      </c>
      <c r="J186" s="160"/>
      <c r="K186" s="159">
        <f>ROUND(E186*J186,2)</f>
        <v>0</v>
      </c>
      <c r="L186" s="159">
        <v>21</v>
      </c>
      <c r="M186" s="159">
        <f>G186*(1+L186/100)</f>
        <v>0</v>
      </c>
      <c r="N186" s="159">
        <v>1E-3</v>
      </c>
      <c r="O186" s="159">
        <f>ROUND(E186*N186,2)</f>
        <v>0.02</v>
      </c>
      <c r="P186" s="159">
        <v>0</v>
      </c>
      <c r="Q186" s="159">
        <f>ROUND(E186*P186,2)</f>
        <v>0</v>
      </c>
      <c r="R186" s="159" t="s">
        <v>226</v>
      </c>
      <c r="S186" s="159" t="s">
        <v>107</v>
      </c>
      <c r="T186" s="159" t="s">
        <v>107</v>
      </c>
      <c r="U186" s="159">
        <v>0</v>
      </c>
      <c r="V186" s="159">
        <f>ROUND(E186*U186,2)</f>
        <v>0</v>
      </c>
      <c r="W186" s="159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227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>
      <c r="A187" s="157"/>
      <c r="B187" s="158"/>
      <c r="C187" s="187" t="s">
        <v>139</v>
      </c>
      <c r="D187" s="161"/>
      <c r="E187" s="162"/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110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>
      <c r="A188" s="157"/>
      <c r="B188" s="158"/>
      <c r="C188" s="187" t="s">
        <v>244</v>
      </c>
      <c r="D188" s="161"/>
      <c r="E188" s="162">
        <v>12.39</v>
      </c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110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>
      <c r="A189" s="157"/>
      <c r="B189" s="158"/>
      <c r="C189" s="187" t="s">
        <v>245</v>
      </c>
      <c r="D189" s="161"/>
      <c r="E189" s="162">
        <v>12.07</v>
      </c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T189" s="159"/>
      <c r="U189" s="159"/>
      <c r="V189" s="159"/>
      <c r="W189" s="159"/>
      <c r="X189" s="15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110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>
      <c r="A190" s="172">
        <v>30</v>
      </c>
      <c r="B190" s="173" t="s">
        <v>246</v>
      </c>
      <c r="C190" s="186" t="s">
        <v>247</v>
      </c>
      <c r="D190" s="174" t="s">
        <v>248</v>
      </c>
      <c r="E190" s="175">
        <v>1</v>
      </c>
      <c r="F190" s="176"/>
      <c r="G190" s="177">
        <f>ROUND(E190*F190,2)</f>
        <v>0</v>
      </c>
      <c r="H190" s="160"/>
      <c r="I190" s="159">
        <f>ROUND(E190*H190,2)</f>
        <v>0</v>
      </c>
      <c r="J190" s="160"/>
      <c r="K190" s="159">
        <f>ROUND(E190*J190,2)</f>
        <v>0</v>
      </c>
      <c r="L190" s="159">
        <v>21</v>
      </c>
      <c r="M190" s="159">
        <f>G190*(1+L190/100)</f>
        <v>0</v>
      </c>
      <c r="N190" s="159">
        <v>1E-3</v>
      </c>
      <c r="O190" s="159">
        <f>ROUND(E190*N190,2)</f>
        <v>0</v>
      </c>
      <c r="P190" s="159">
        <v>0</v>
      </c>
      <c r="Q190" s="159">
        <f>ROUND(E190*P190,2)</f>
        <v>0</v>
      </c>
      <c r="R190" s="159" t="s">
        <v>226</v>
      </c>
      <c r="S190" s="159" t="s">
        <v>107</v>
      </c>
      <c r="T190" s="159" t="s">
        <v>107</v>
      </c>
      <c r="U190" s="159">
        <v>0</v>
      </c>
      <c r="V190" s="159">
        <f>ROUND(E190*U190,2)</f>
        <v>0</v>
      </c>
      <c r="W190" s="159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227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>
      <c r="A191" s="157"/>
      <c r="B191" s="158"/>
      <c r="C191" s="187" t="s">
        <v>139</v>
      </c>
      <c r="D191" s="161"/>
      <c r="E191" s="162"/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9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110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>
      <c r="A192" s="157"/>
      <c r="B192" s="158"/>
      <c r="C192" s="187" t="s">
        <v>249</v>
      </c>
      <c r="D192" s="161"/>
      <c r="E192" s="162">
        <v>0.5</v>
      </c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110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>
      <c r="A193" s="157"/>
      <c r="B193" s="158"/>
      <c r="C193" s="187" t="s">
        <v>250</v>
      </c>
      <c r="D193" s="161"/>
      <c r="E193" s="162">
        <v>0.5</v>
      </c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110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>
      <c r="A194" s="166" t="s">
        <v>102</v>
      </c>
      <c r="B194" s="167" t="s">
        <v>57</v>
      </c>
      <c r="C194" s="185" t="s">
        <v>58</v>
      </c>
      <c r="D194" s="168"/>
      <c r="E194" s="169"/>
      <c r="F194" s="170"/>
      <c r="G194" s="171">
        <f>SUMIF(AG195:AG224,"&lt;&gt;NOR",G195:G224)</f>
        <v>0</v>
      </c>
      <c r="H194" s="165"/>
      <c r="I194" s="165">
        <f>SUM(I195:I224)</f>
        <v>0</v>
      </c>
      <c r="J194" s="165"/>
      <c r="K194" s="165">
        <f>SUM(K195:K224)</f>
        <v>0</v>
      </c>
      <c r="L194" s="165"/>
      <c r="M194" s="165">
        <f>SUM(M195:M224)</f>
        <v>0</v>
      </c>
      <c r="N194" s="165"/>
      <c r="O194" s="165">
        <f>SUM(O195:O224)</f>
        <v>10.61</v>
      </c>
      <c r="P194" s="165"/>
      <c r="Q194" s="165">
        <f>SUM(Q195:Q224)</f>
        <v>0</v>
      </c>
      <c r="R194" s="165"/>
      <c r="S194" s="165"/>
      <c r="T194" s="165"/>
      <c r="U194" s="165"/>
      <c r="V194" s="165">
        <f>SUM(V195:V224)</f>
        <v>35.199999999999996</v>
      </c>
      <c r="W194" s="165"/>
      <c r="AG194" t="s">
        <v>103</v>
      </c>
    </row>
    <row r="195" spans="1:60" outlineLevel="1">
      <c r="A195" s="172">
        <v>31</v>
      </c>
      <c r="B195" s="173" t="s">
        <v>251</v>
      </c>
      <c r="C195" s="186" t="s">
        <v>252</v>
      </c>
      <c r="D195" s="174" t="s">
        <v>121</v>
      </c>
      <c r="E195" s="175">
        <v>3.8247499999999999</v>
      </c>
      <c r="F195" s="176"/>
      <c r="G195" s="177">
        <f>ROUND(E195*F195,2)</f>
        <v>0</v>
      </c>
      <c r="H195" s="160"/>
      <c r="I195" s="159">
        <f>ROUND(E195*H195,2)</f>
        <v>0</v>
      </c>
      <c r="J195" s="160"/>
      <c r="K195" s="159">
        <f>ROUND(E195*J195,2)</f>
        <v>0</v>
      </c>
      <c r="L195" s="159">
        <v>21</v>
      </c>
      <c r="M195" s="159">
        <f>G195*(1+L195/100)</f>
        <v>0</v>
      </c>
      <c r="N195" s="159">
        <v>2.5249999999999999</v>
      </c>
      <c r="O195" s="159">
        <f>ROUND(E195*N195,2)</f>
        <v>9.66</v>
      </c>
      <c r="P195" s="159">
        <v>0</v>
      </c>
      <c r="Q195" s="159">
        <f>ROUND(E195*P195,2)</f>
        <v>0</v>
      </c>
      <c r="R195" s="159"/>
      <c r="S195" s="159" t="s">
        <v>107</v>
      </c>
      <c r="T195" s="159" t="s">
        <v>107</v>
      </c>
      <c r="U195" s="159">
        <v>0.47699999999999998</v>
      </c>
      <c r="V195" s="159">
        <f>ROUND(E195*U195,2)</f>
        <v>1.82</v>
      </c>
      <c r="W195" s="159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108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>
      <c r="A196" s="157"/>
      <c r="B196" s="158"/>
      <c r="C196" s="187" t="s">
        <v>125</v>
      </c>
      <c r="D196" s="161"/>
      <c r="E196" s="162"/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50"/>
      <c r="Y196" s="150"/>
      <c r="Z196" s="150"/>
      <c r="AA196" s="150"/>
      <c r="AB196" s="150"/>
      <c r="AC196" s="150"/>
      <c r="AD196" s="150"/>
      <c r="AE196" s="150"/>
      <c r="AF196" s="150"/>
      <c r="AG196" s="150" t="s">
        <v>110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>
      <c r="A197" s="157"/>
      <c r="B197" s="158"/>
      <c r="C197" s="187" t="s">
        <v>253</v>
      </c>
      <c r="D197" s="161"/>
      <c r="E197" s="162">
        <v>0.38024999999999998</v>
      </c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110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>
      <c r="A198" s="157"/>
      <c r="B198" s="158"/>
      <c r="C198" s="187" t="s">
        <v>127</v>
      </c>
      <c r="D198" s="161"/>
      <c r="E198" s="162">
        <v>7.1999999999999995E-2</v>
      </c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9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110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>
      <c r="A199" s="157"/>
      <c r="B199" s="158"/>
      <c r="C199" s="187" t="s">
        <v>254</v>
      </c>
      <c r="D199" s="161"/>
      <c r="E199" s="162">
        <v>0.32400000000000001</v>
      </c>
      <c r="F199" s="159"/>
      <c r="G199" s="159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9"/>
      <c r="X199" s="150"/>
      <c r="Y199" s="150"/>
      <c r="Z199" s="150"/>
      <c r="AA199" s="150"/>
      <c r="AB199" s="150"/>
      <c r="AC199" s="150"/>
      <c r="AD199" s="150"/>
      <c r="AE199" s="150"/>
      <c r="AF199" s="150"/>
      <c r="AG199" s="150" t="s">
        <v>110</v>
      </c>
      <c r="AH199" s="150">
        <v>0</v>
      </c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>
      <c r="A200" s="157"/>
      <c r="B200" s="158"/>
      <c r="C200" s="187" t="s">
        <v>255</v>
      </c>
      <c r="D200" s="161"/>
      <c r="E200" s="162">
        <v>9.6000000000000002E-2</v>
      </c>
      <c r="F200" s="159"/>
      <c r="G200" s="159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  <c r="R200" s="159"/>
      <c r="S200" s="159"/>
      <c r="T200" s="159"/>
      <c r="U200" s="159"/>
      <c r="V200" s="159"/>
      <c r="W200" s="159"/>
      <c r="X200" s="150"/>
      <c r="Y200" s="150"/>
      <c r="Z200" s="150"/>
      <c r="AA200" s="150"/>
      <c r="AB200" s="150"/>
      <c r="AC200" s="150"/>
      <c r="AD200" s="150"/>
      <c r="AE200" s="150"/>
      <c r="AF200" s="150"/>
      <c r="AG200" s="150" t="s">
        <v>110</v>
      </c>
      <c r="AH200" s="150">
        <v>0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>
      <c r="A201" s="157"/>
      <c r="B201" s="158"/>
      <c r="C201" s="187" t="s">
        <v>256</v>
      </c>
      <c r="D201" s="161"/>
      <c r="E201" s="162">
        <v>0.56699999999999995</v>
      </c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9"/>
      <c r="X201" s="15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110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>
      <c r="A202" s="157"/>
      <c r="B202" s="158"/>
      <c r="C202" s="187" t="s">
        <v>257</v>
      </c>
      <c r="D202" s="161"/>
      <c r="E202" s="162">
        <v>6.7500000000000004E-2</v>
      </c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110</v>
      </c>
      <c r="AH202" s="150">
        <v>0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>
      <c r="A203" s="157"/>
      <c r="B203" s="158"/>
      <c r="C203" s="187" t="s">
        <v>258</v>
      </c>
      <c r="D203" s="161"/>
      <c r="E203" s="162">
        <v>0.16200000000000001</v>
      </c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9"/>
      <c r="X203" s="150"/>
      <c r="Y203" s="150"/>
      <c r="Z203" s="150"/>
      <c r="AA203" s="150"/>
      <c r="AB203" s="150"/>
      <c r="AC203" s="150"/>
      <c r="AD203" s="150"/>
      <c r="AE203" s="150"/>
      <c r="AF203" s="150"/>
      <c r="AG203" s="150" t="s">
        <v>110</v>
      </c>
      <c r="AH203" s="150">
        <v>0</v>
      </c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>
      <c r="A204" s="157"/>
      <c r="B204" s="158"/>
      <c r="C204" s="187" t="s">
        <v>259</v>
      </c>
      <c r="D204" s="161"/>
      <c r="E204" s="162">
        <v>0.54</v>
      </c>
      <c r="F204" s="159"/>
      <c r="G204" s="159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50"/>
      <c r="Y204" s="150"/>
      <c r="Z204" s="150"/>
      <c r="AA204" s="150"/>
      <c r="AB204" s="150"/>
      <c r="AC204" s="150"/>
      <c r="AD204" s="150"/>
      <c r="AE204" s="150"/>
      <c r="AF204" s="150"/>
      <c r="AG204" s="150" t="s">
        <v>110</v>
      </c>
      <c r="AH204" s="150">
        <v>0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>
      <c r="A205" s="157"/>
      <c r="B205" s="158"/>
      <c r="C205" s="187" t="s">
        <v>134</v>
      </c>
      <c r="D205" s="161"/>
      <c r="E205" s="162">
        <v>0.08</v>
      </c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9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110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>
      <c r="A206" s="157"/>
      <c r="B206" s="158"/>
      <c r="C206" s="187" t="s">
        <v>135</v>
      </c>
      <c r="D206" s="161"/>
      <c r="E206" s="162">
        <v>1.536</v>
      </c>
      <c r="F206" s="159"/>
      <c r="G206" s="159"/>
      <c r="H206" s="159"/>
      <c r="I206" s="159"/>
      <c r="J206" s="159"/>
      <c r="K206" s="159"/>
      <c r="L206" s="159"/>
      <c r="M206" s="159"/>
      <c r="N206" s="159"/>
      <c r="O206" s="159"/>
      <c r="P206" s="159"/>
      <c r="Q206" s="159"/>
      <c r="R206" s="159"/>
      <c r="S206" s="159"/>
      <c r="T206" s="159"/>
      <c r="U206" s="159"/>
      <c r="V206" s="159"/>
      <c r="W206" s="159"/>
      <c r="X206" s="15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110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>
      <c r="A207" s="172">
        <v>32</v>
      </c>
      <c r="B207" s="173" t="s">
        <v>260</v>
      </c>
      <c r="C207" s="186" t="s">
        <v>261</v>
      </c>
      <c r="D207" s="174" t="s">
        <v>106</v>
      </c>
      <c r="E207" s="175">
        <v>24.36</v>
      </c>
      <c r="F207" s="176"/>
      <c r="G207" s="177">
        <f>ROUND(E207*F207,2)</f>
        <v>0</v>
      </c>
      <c r="H207" s="160"/>
      <c r="I207" s="159">
        <f>ROUND(E207*H207,2)</f>
        <v>0</v>
      </c>
      <c r="J207" s="160"/>
      <c r="K207" s="159">
        <f>ROUND(E207*J207,2)</f>
        <v>0</v>
      </c>
      <c r="L207" s="159">
        <v>21</v>
      </c>
      <c r="M207" s="159">
        <f>G207*(1+L207/100)</f>
        <v>0</v>
      </c>
      <c r="N207" s="159">
        <v>3.9199999999999999E-2</v>
      </c>
      <c r="O207" s="159">
        <f>ROUND(E207*N207,2)</f>
        <v>0.95</v>
      </c>
      <c r="P207" s="159">
        <v>0</v>
      </c>
      <c r="Q207" s="159">
        <f>ROUND(E207*P207,2)</f>
        <v>0</v>
      </c>
      <c r="R207" s="159"/>
      <c r="S207" s="159" t="s">
        <v>107</v>
      </c>
      <c r="T207" s="159" t="s">
        <v>107</v>
      </c>
      <c r="U207" s="159">
        <v>1.05</v>
      </c>
      <c r="V207" s="159">
        <f>ROUND(E207*U207,2)</f>
        <v>25.58</v>
      </c>
      <c r="W207" s="159"/>
      <c r="X207" s="150"/>
      <c r="Y207" s="150"/>
      <c r="Z207" s="150"/>
      <c r="AA207" s="150"/>
      <c r="AB207" s="150"/>
      <c r="AC207" s="150"/>
      <c r="AD207" s="150"/>
      <c r="AE207" s="150"/>
      <c r="AF207" s="150"/>
      <c r="AG207" s="150" t="s">
        <v>108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>
      <c r="A208" s="157"/>
      <c r="B208" s="158"/>
      <c r="C208" s="187" t="s">
        <v>125</v>
      </c>
      <c r="D208" s="161"/>
      <c r="E208" s="162"/>
      <c r="F208" s="159"/>
      <c r="G208" s="159"/>
      <c r="H208" s="159"/>
      <c r="I208" s="159"/>
      <c r="J208" s="159"/>
      <c r="K208" s="159"/>
      <c r="L208" s="159"/>
      <c r="M208" s="159"/>
      <c r="N208" s="159"/>
      <c r="O208" s="159"/>
      <c r="P208" s="159"/>
      <c r="Q208" s="159"/>
      <c r="R208" s="159"/>
      <c r="S208" s="159"/>
      <c r="T208" s="159"/>
      <c r="U208" s="159"/>
      <c r="V208" s="159"/>
      <c r="W208" s="159"/>
      <c r="X208" s="150"/>
      <c r="Y208" s="150"/>
      <c r="Z208" s="150"/>
      <c r="AA208" s="150"/>
      <c r="AB208" s="150"/>
      <c r="AC208" s="150"/>
      <c r="AD208" s="150"/>
      <c r="AE208" s="150"/>
      <c r="AF208" s="150"/>
      <c r="AG208" s="150" t="s">
        <v>110</v>
      </c>
      <c r="AH208" s="150">
        <v>0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>
      <c r="A209" s="157"/>
      <c r="B209" s="158"/>
      <c r="C209" s="187" t="s">
        <v>262</v>
      </c>
      <c r="D209" s="161"/>
      <c r="E209" s="162">
        <v>2.34</v>
      </c>
      <c r="F209" s="159"/>
      <c r="G209" s="159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 t="s">
        <v>110</v>
      </c>
      <c r="AH209" s="150">
        <v>0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>
      <c r="A210" s="157"/>
      <c r="B210" s="158"/>
      <c r="C210" s="187" t="s">
        <v>263</v>
      </c>
      <c r="D210" s="161"/>
      <c r="E210" s="162">
        <v>4.32</v>
      </c>
      <c r="F210" s="159"/>
      <c r="G210" s="159"/>
      <c r="H210" s="159"/>
      <c r="I210" s="159"/>
      <c r="J210" s="159"/>
      <c r="K210" s="159"/>
      <c r="L210" s="159"/>
      <c r="M210" s="159"/>
      <c r="N210" s="159"/>
      <c r="O210" s="159"/>
      <c r="P210" s="159"/>
      <c r="Q210" s="159"/>
      <c r="R210" s="159"/>
      <c r="S210" s="159"/>
      <c r="T210" s="159"/>
      <c r="U210" s="159"/>
      <c r="V210" s="159"/>
      <c r="W210" s="159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 t="s">
        <v>110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>
      <c r="A211" s="157"/>
      <c r="B211" s="158"/>
      <c r="C211" s="187" t="s">
        <v>264</v>
      </c>
      <c r="D211" s="161"/>
      <c r="E211" s="162">
        <v>0.96</v>
      </c>
      <c r="F211" s="159"/>
      <c r="G211" s="159"/>
      <c r="H211" s="159"/>
      <c r="I211" s="159"/>
      <c r="J211" s="159"/>
      <c r="K211" s="159"/>
      <c r="L211" s="159"/>
      <c r="M211" s="159"/>
      <c r="N211" s="159"/>
      <c r="O211" s="159"/>
      <c r="P211" s="159"/>
      <c r="Q211" s="159"/>
      <c r="R211" s="159"/>
      <c r="S211" s="159"/>
      <c r="T211" s="159"/>
      <c r="U211" s="159"/>
      <c r="V211" s="159"/>
      <c r="W211" s="159"/>
      <c r="X211" s="15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110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>
      <c r="A212" s="157"/>
      <c r="B212" s="158"/>
      <c r="C212" s="187" t="s">
        <v>265</v>
      </c>
      <c r="D212" s="161"/>
      <c r="E212" s="162">
        <v>7.56</v>
      </c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  <c r="R212" s="159"/>
      <c r="S212" s="159"/>
      <c r="T212" s="159"/>
      <c r="U212" s="159"/>
      <c r="V212" s="159"/>
      <c r="W212" s="159"/>
      <c r="X212" s="150"/>
      <c r="Y212" s="150"/>
      <c r="Z212" s="150"/>
      <c r="AA212" s="150"/>
      <c r="AB212" s="150"/>
      <c r="AC212" s="150"/>
      <c r="AD212" s="150"/>
      <c r="AE212" s="150"/>
      <c r="AF212" s="150"/>
      <c r="AG212" s="150" t="s">
        <v>110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>
      <c r="A213" s="157"/>
      <c r="B213" s="158"/>
      <c r="C213" s="187" t="s">
        <v>266</v>
      </c>
      <c r="D213" s="161"/>
      <c r="E213" s="162">
        <v>0.72</v>
      </c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 t="s">
        <v>110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>
      <c r="A214" s="157"/>
      <c r="B214" s="158"/>
      <c r="C214" s="187" t="s">
        <v>267</v>
      </c>
      <c r="D214" s="161"/>
      <c r="E214" s="162">
        <v>2.16</v>
      </c>
      <c r="F214" s="159"/>
      <c r="G214" s="159"/>
      <c r="H214" s="159"/>
      <c r="I214" s="159"/>
      <c r="J214" s="159"/>
      <c r="K214" s="159"/>
      <c r="L214" s="159"/>
      <c r="M214" s="159"/>
      <c r="N214" s="159"/>
      <c r="O214" s="159"/>
      <c r="P214" s="159"/>
      <c r="Q214" s="159"/>
      <c r="R214" s="159"/>
      <c r="S214" s="159"/>
      <c r="T214" s="159"/>
      <c r="U214" s="159"/>
      <c r="V214" s="159"/>
      <c r="W214" s="159"/>
      <c r="X214" s="150"/>
      <c r="Y214" s="150"/>
      <c r="Z214" s="150"/>
      <c r="AA214" s="150"/>
      <c r="AB214" s="150"/>
      <c r="AC214" s="150"/>
      <c r="AD214" s="150"/>
      <c r="AE214" s="150"/>
      <c r="AF214" s="150"/>
      <c r="AG214" s="150" t="s">
        <v>110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>
      <c r="A215" s="157"/>
      <c r="B215" s="158"/>
      <c r="C215" s="187" t="s">
        <v>268</v>
      </c>
      <c r="D215" s="161"/>
      <c r="E215" s="162">
        <v>6.3</v>
      </c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  <c r="R215" s="159"/>
      <c r="S215" s="159"/>
      <c r="T215" s="159"/>
      <c r="U215" s="159"/>
      <c r="V215" s="159"/>
      <c r="W215" s="159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 t="s">
        <v>110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>
      <c r="A216" s="172">
        <v>33</v>
      </c>
      <c r="B216" s="173" t="s">
        <v>269</v>
      </c>
      <c r="C216" s="186" t="s">
        <v>270</v>
      </c>
      <c r="D216" s="174" t="s">
        <v>106</v>
      </c>
      <c r="E216" s="175">
        <v>24.36</v>
      </c>
      <c r="F216" s="176"/>
      <c r="G216" s="177">
        <f>ROUND(E216*F216,2)</f>
        <v>0</v>
      </c>
      <c r="H216" s="160"/>
      <c r="I216" s="159">
        <f>ROUND(E216*H216,2)</f>
        <v>0</v>
      </c>
      <c r="J216" s="160"/>
      <c r="K216" s="159">
        <f>ROUND(E216*J216,2)</f>
        <v>0</v>
      </c>
      <c r="L216" s="159">
        <v>21</v>
      </c>
      <c r="M216" s="159">
        <f>G216*(1+L216/100)</f>
        <v>0</v>
      </c>
      <c r="N216" s="159">
        <v>0</v>
      </c>
      <c r="O216" s="159">
        <f>ROUND(E216*N216,2)</f>
        <v>0</v>
      </c>
      <c r="P216" s="159">
        <v>0</v>
      </c>
      <c r="Q216" s="159">
        <f>ROUND(E216*P216,2)</f>
        <v>0</v>
      </c>
      <c r="R216" s="159"/>
      <c r="S216" s="159" t="s">
        <v>107</v>
      </c>
      <c r="T216" s="159" t="s">
        <v>107</v>
      </c>
      <c r="U216" s="159">
        <v>0.32</v>
      </c>
      <c r="V216" s="159">
        <f>ROUND(E216*U216,2)</f>
        <v>7.8</v>
      </c>
      <c r="W216" s="159"/>
      <c r="X216" s="150"/>
      <c r="Y216" s="150"/>
      <c r="Z216" s="150"/>
      <c r="AA216" s="150"/>
      <c r="AB216" s="150"/>
      <c r="AC216" s="150"/>
      <c r="AD216" s="150"/>
      <c r="AE216" s="150"/>
      <c r="AF216" s="150"/>
      <c r="AG216" s="150" t="s">
        <v>108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>
      <c r="A217" s="157"/>
      <c r="B217" s="158"/>
      <c r="C217" s="187" t="s">
        <v>125</v>
      </c>
      <c r="D217" s="161"/>
      <c r="E217" s="162"/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9"/>
      <c r="X217" s="150"/>
      <c r="Y217" s="150"/>
      <c r="Z217" s="150"/>
      <c r="AA217" s="150"/>
      <c r="AB217" s="150"/>
      <c r="AC217" s="150"/>
      <c r="AD217" s="150"/>
      <c r="AE217" s="150"/>
      <c r="AF217" s="150"/>
      <c r="AG217" s="150" t="s">
        <v>110</v>
      </c>
      <c r="AH217" s="150">
        <v>0</v>
      </c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>
      <c r="A218" s="157"/>
      <c r="B218" s="158"/>
      <c r="C218" s="187" t="s">
        <v>262</v>
      </c>
      <c r="D218" s="161"/>
      <c r="E218" s="162">
        <v>2.34</v>
      </c>
      <c r="F218" s="159"/>
      <c r="G218" s="159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  <c r="R218" s="159"/>
      <c r="S218" s="159"/>
      <c r="T218" s="159"/>
      <c r="U218" s="159"/>
      <c r="V218" s="159"/>
      <c r="W218" s="159"/>
      <c r="X218" s="150"/>
      <c r="Y218" s="150"/>
      <c r="Z218" s="150"/>
      <c r="AA218" s="150"/>
      <c r="AB218" s="150"/>
      <c r="AC218" s="150"/>
      <c r="AD218" s="150"/>
      <c r="AE218" s="150"/>
      <c r="AF218" s="150"/>
      <c r="AG218" s="150" t="s">
        <v>110</v>
      </c>
      <c r="AH218" s="150">
        <v>0</v>
      </c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>
      <c r="A219" s="157"/>
      <c r="B219" s="158"/>
      <c r="C219" s="187" t="s">
        <v>263</v>
      </c>
      <c r="D219" s="161"/>
      <c r="E219" s="162">
        <v>4.32</v>
      </c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5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110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>
      <c r="A220" s="157"/>
      <c r="B220" s="158"/>
      <c r="C220" s="187" t="s">
        <v>264</v>
      </c>
      <c r="D220" s="161"/>
      <c r="E220" s="162">
        <v>0.96</v>
      </c>
      <c r="F220" s="159"/>
      <c r="G220" s="159"/>
      <c r="H220" s="159"/>
      <c r="I220" s="159"/>
      <c r="J220" s="159"/>
      <c r="K220" s="159"/>
      <c r="L220" s="159"/>
      <c r="M220" s="159"/>
      <c r="N220" s="159"/>
      <c r="O220" s="159"/>
      <c r="P220" s="159"/>
      <c r="Q220" s="159"/>
      <c r="R220" s="159"/>
      <c r="S220" s="159"/>
      <c r="T220" s="159"/>
      <c r="U220" s="159"/>
      <c r="V220" s="159"/>
      <c r="W220" s="159"/>
      <c r="X220" s="150"/>
      <c r="Y220" s="150"/>
      <c r="Z220" s="150"/>
      <c r="AA220" s="150"/>
      <c r="AB220" s="150"/>
      <c r="AC220" s="150"/>
      <c r="AD220" s="150"/>
      <c r="AE220" s="150"/>
      <c r="AF220" s="150"/>
      <c r="AG220" s="150" t="s">
        <v>110</v>
      </c>
      <c r="AH220" s="150">
        <v>0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>
      <c r="A221" s="157"/>
      <c r="B221" s="158"/>
      <c r="C221" s="187" t="s">
        <v>265</v>
      </c>
      <c r="D221" s="161"/>
      <c r="E221" s="162">
        <v>7.56</v>
      </c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  <c r="R221" s="159"/>
      <c r="S221" s="159"/>
      <c r="T221" s="159"/>
      <c r="U221" s="159"/>
      <c r="V221" s="159"/>
      <c r="W221" s="159"/>
      <c r="X221" s="150"/>
      <c r="Y221" s="150"/>
      <c r="Z221" s="150"/>
      <c r="AA221" s="150"/>
      <c r="AB221" s="150"/>
      <c r="AC221" s="150"/>
      <c r="AD221" s="150"/>
      <c r="AE221" s="150"/>
      <c r="AF221" s="150"/>
      <c r="AG221" s="150" t="s">
        <v>110</v>
      </c>
      <c r="AH221" s="150">
        <v>0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>
      <c r="A222" s="157"/>
      <c r="B222" s="158"/>
      <c r="C222" s="187" t="s">
        <v>266</v>
      </c>
      <c r="D222" s="161"/>
      <c r="E222" s="162">
        <v>0.72</v>
      </c>
      <c r="F222" s="159"/>
      <c r="G222" s="1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  <c r="R222" s="159"/>
      <c r="S222" s="159"/>
      <c r="T222" s="159"/>
      <c r="U222" s="159"/>
      <c r="V222" s="159"/>
      <c r="W222" s="159"/>
      <c r="X222" s="150"/>
      <c r="Y222" s="150"/>
      <c r="Z222" s="150"/>
      <c r="AA222" s="150"/>
      <c r="AB222" s="150"/>
      <c r="AC222" s="150"/>
      <c r="AD222" s="150"/>
      <c r="AE222" s="150"/>
      <c r="AF222" s="150"/>
      <c r="AG222" s="150" t="s">
        <v>110</v>
      </c>
      <c r="AH222" s="150">
        <v>0</v>
      </c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>
      <c r="A223" s="157"/>
      <c r="B223" s="158"/>
      <c r="C223" s="187" t="s">
        <v>267</v>
      </c>
      <c r="D223" s="161"/>
      <c r="E223" s="162">
        <v>2.16</v>
      </c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  <c r="R223" s="159"/>
      <c r="S223" s="159"/>
      <c r="T223" s="159"/>
      <c r="U223" s="159"/>
      <c r="V223" s="159"/>
      <c r="W223" s="159"/>
      <c r="X223" s="150"/>
      <c r="Y223" s="150"/>
      <c r="Z223" s="150"/>
      <c r="AA223" s="150"/>
      <c r="AB223" s="150"/>
      <c r="AC223" s="150"/>
      <c r="AD223" s="150"/>
      <c r="AE223" s="150"/>
      <c r="AF223" s="150"/>
      <c r="AG223" s="150" t="s">
        <v>110</v>
      </c>
      <c r="AH223" s="150">
        <v>0</v>
      </c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>
      <c r="A224" s="157"/>
      <c r="B224" s="158"/>
      <c r="C224" s="187" t="s">
        <v>268</v>
      </c>
      <c r="D224" s="161"/>
      <c r="E224" s="162">
        <v>6.3</v>
      </c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  <c r="R224" s="159"/>
      <c r="S224" s="159"/>
      <c r="T224" s="159"/>
      <c r="U224" s="159"/>
      <c r="V224" s="159"/>
      <c r="W224" s="159"/>
      <c r="X224" s="150"/>
      <c r="Y224" s="150"/>
      <c r="Z224" s="150"/>
      <c r="AA224" s="150"/>
      <c r="AB224" s="150"/>
      <c r="AC224" s="150"/>
      <c r="AD224" s="150"/>
      <c r="AE224" s="150"/>
      <c r="AF224" s="150"/>
      <c r="AG224" s="150" t="s">
        <v>110</v>
      </c>
      <c r="AH224" s="150">
        <v>0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>
      <c r="A225" s="166" t="s">
        <v>102</v>
      </c>
      <c r="B225" s="167" t="s">
        <v>59</v>
      </c>
      <c r="C225" s="185" t="s">
        <v>60</v>
      </c>
      <c r="D225" s="168"/>
      <c r="E225" s="169"/>
      <c r="F225" s="170"/>
      <c r="G225" s="171">
        <f>SUMIF(AG226:AG241,"&lt;&gt;NOR",G226:G241)</f>
        <v>0</v>
      </c>
      <c r="H225" s="165"/>
      <c r="I225" s="165">
        <f>SUM(I226:I241)</f>
        <v>0</v>
      </c>
      <c r="J225" s="165"/>
      <c r="K225" s="165">
        <f>SUM(K226:K241)</f>
        <v>0</v>
      </c>
      <c r="L225" s="165"/>
      <c r="M225" s="165">
        <f>SUM(M226:M241)</f>
        <v>0</v>
      </c>
      <c r="N225" s="165"/>
      <c r="O225" s="165">
        <f>SUM(O226:O241)</f>
        <v>0.56000000000000005</v>
      </c>
      <c r="P225" s="165"/>
      <c r="Q225" s="165">
        <f>SUM(Q226:Q241)</f>
        <v>0</v>
      </c>
      <c r="R225" s="165"/>
      <c r="S225" s="165"/>
      <c r="T225" s="165"/>
      <c r="U225" s="165"/>
      <c r="V225" s="165">
        <f>SUM(V226:V241)</f>
        <v>23.790000000000003</v>
      </c>
      <c r="W225" s="165"/>
      <c r="AG225" t="s">
        <v>103</v>
      </c>
    </row>
    <row r="226" spans="1:60" outlineLevel="1">
      <c r="A226" s="172">
        <v>34</v>
      </c>
      <c r="B226" s="173" t="s">
        <v>271</v>
      </c>
      <c r="C226" s="186" t="s">
        <v>272</v>
      </c>
      <c r="D226" s="174" t="s">
        <v>106</v>
      </c>
      <c r="E226" s="175">
        <v>181.44262000000001</v>
      </c>
      <c r="F226" s="176"/>
      <c r="G226" s="177">
        <f>ROUND(E226*F226,2)</f>
        <v>0</v>
      </c>
      <c r="H226" s="160"/>
      <c r="I226" s="159">
        <f>ROUND(E226*H226,2)</f>
        <v>0</v>
      </c>
      <c r="J226" s="160"/>
      <c r="K226" s="159">
        <f>ROUND(E226*J226,2)</f>
        <v>0</v>
      </c>
      <c r="L226" s="159">
        <v>21</v>
      </c>
      <c r="M226" s="159">
        <f>G226*(1+L226/100)</f>
        <v>0</v>
      </c>
      <c r="N226" s="159">
        <v>2.2499999999999998E-3</v>
      </c>
      <c r="O226" s="159">
        <f>ROUND(E226*N226,2)</f>
        <v>0.41</v>
      </c>
      <c r="P226" s="159">
        <v>0</v>
      </c>
      <c r="Q226" s="159">
        <f>ROUND(E226*P226,2)</f>
        <v>0</v>
      </c>
      <c r="R226" s="159"/>
      <c r="S226" s="159" t="s">
        <v>107</v>
      </c>
      <c r="T226" s="159" t="s">
        <v>107</v>
      </c>
      <c r="U226" s="159">
        <v>0.123</v>
      </c>
      <c r="V226" s="159">
        <f>ROUND(E226*U226,2)</f>
        <v>22.32</v>
      </c>
      <c r="W226" s="159"/>
      <c r="X226" s="150"/>
      <c r="Y226" s="150"/>
      <c r="Z226" s="150"/>
      <c r="AA226" s="150"/>
      <c r="AB226" s="150"/>
      <c r="AC226" s="150"/>
      <c r="AD226" s="150"/>
      <c r="AE226" s="150"/>
      <c r="AF226" s="150"/>
      <c r="AG226" s="150" t="s">
        <v>108</v>
      </c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>
      <c r="A227" s="157"/>
      <c r="B227" s="158"/>
      <c r="C227" s="187" t="s">
        <v>176</v>
      </c>
      <c r="D227" s="161"/>
      <c r="E227" s="162"/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9"/>
      <c r="X227" s="150"/>
      <c r="Y227" s="150"/>
      <c r="Z227" s="150"/>
      <c r="AA227" s="150"/>
      <c r="AB227" s="150"/>
      <c r="AC227" s="150"/>
      <c r="AD227" s="150"/>
      <c r="AE227" s="150"/>
      <c r="AF227" s="150"/>
      <c r="AG227" s="150" t="s">
        <v>110</v>
      </c>
      <c r="AH227" s="150">
        <v>0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>
      <c r="A228" s="157"/>
      <c r="B228" s="158"/>
      <c r="C228" s="187" t="s">
        <v>273</v>
      </c>
      <c r="D228" s="161"/>
      <c r="E228" s="162">
        <v>173.35499999999999</v>
      </c>
      <c r="F228" s="159"/>
      <c r="G228" s="159"/>
      <c r="H228" s="159"/>
      <c r="I228" s="159"/>
      <c r="J228" s="159"/>
      <c r="K228" s="159"/>
      <c r="L228" s="159"/>
      <c r="M228" s="159"/>
      <c r="N228" s="159"/>
      <c r="O228" s="159"/>
      <c r="P228" s="159"/>
      <c r="Q228" s="159"/>
      <c r="R228" s="159"/>
      <c r="S228" s="159"/>
      <c r="T228" s="159"/>
      <c r="U228" s="159"/>
      <c r="V228" s="159"/>
      <c r="W228" s="159"/>
      <c r="X228" s="150"/>
      <c r="Y228" s="150"/>
      <c r="Z228" s="150"/>
      <c r="AA228" s="150"/>
      <c r="AB228" s="150"/>
      <c r="AC228" s="150"/>
      <c r="AD228" s="150"/>
      <c r="AE228" s="150"/>
      <c r="AF228" s="150"/>
      <c r="AG228" s="150" t="s">
        <v>110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>
      <c r="A229" s="157"/>
      <c r="B229" s="158"/>
      <c r="C229" s="187" t="s">
        <v>274</v>
      </c>
      <c r="D229" s="161"/>
      <c r="E229" s="162">
        <v>8.0876300000000008</v>
      </c>
      <c r="F229" s="159"/>
      <c r="G229" s="159"/>
      <c r="H229" s="159"/>
      <c r="I229" s="159"/>
      <c r="J229" s="159"/>
      <c r="K229" s="159"/>
      <c r="L229" s="159"/>
      <c r="M229" s="159"/>
      <c r="N229" s="159"/>
      <c r="O229" s="159"/>
      <c r="P229" s="159"/>
      <c r="Q229" s="159"/>
      <c r="R229" s="159"/>
      <c r="S229" s="159"/>
      <c r="T229" s="159"/>
      <c r="U229" s="159"/>
      <c r="V229" s="159"/>
      <c r="W229" s="159"/>
      <c r="X229" s="150"/>
      <c r="Y229" s="150"/>
      <c r="Z229" s="150"/>
      <c r="AA229" s="150"/>
      <c r="AB229" s="150"/>
      <c r="AC229" s="150"/>
      <c r="AD229" s="150"/>
      <c r="AE229" s="150"/>
      <c r="AF229" s="150"/>
      <c r="AG229" s="150" t="s">
        <v>110</v>
      </c>
      <c r="AH229" s="150">
        <v>0</v>
      </c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>
      <c r="A230" s="172">
        <v>35</v>
      </c>
      <c r="B230" s="173" t="s">
        <v>275</v>
      </c>
      <c r="C230" s="186" t="s">
        <v>276</v>
      </c>
      <c r="D230" s="174" t="s">
        <v>189</v>
      </c>
      <c r="E230" s="175">
        <v>2</v>
      </c>
      <c r="F230" s="176"/>
      <c r="G230" s="177">
        <f>ROUND(E230*F230,2)</f>
        <v>0</v>
      </c>
      <c r="H230" s="160"/>
      <c r="I230" s="159">
        <f>ROUND(E230*H230,2)</f>
        <v>0</v>
      </c>
      <c r="J230" s="160"/>
      <c r="K230" s="159">
        <f>ROUND(E230*J230,2)</f>
        <v>0</v>
      </c>
      <c r="L230" s="159">
        <v>21</v>
      </c>
      <c r="M230" s="159">
        <f>G230*(1+L230/100)</f>
        <v>0</v>
      </c>
      <c r="N230" s="159">
        <v>0</v>
      </c>
      <c r="O230" s="159">
        <f>ROUND(E230*N230,2)</f>
        <v>0</v>
      </c>
      <c r="P230" s="159">
        <v>0</v>
      </c>
      <c r="Q230" s="159">
        <f>ROUND(E230*P230,2)</f>
        <v>0</v>
      </c>
      <c r="R230" s="159"/>
      <c r="S230" s="159" t="s">
        <v>107</v>
      </c>
      <c r="T230" s="159" t="s">
        <v>107</v>
      </c>
      <c r="U230" s="159">
        <v>0.15</v>
      </c>
      <c r="V230" s="159">
        <f>ROUND(E230*U230,2)</f>
        <v>0.3</v>
      </c>
      <c r="W230" s="159"/>
      <c r="X230" s="15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108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ht="22.5" outlineLevel="1">
      <c r="A231" s="157"/>
      <c r="B231" s="158"/>
      <c r="C231" s="187" t="s">
        <v>277</v>
      </c>
      <c r="D231" s="161"/>
      <c r="E231" s="162">
        <v>2</v>
      </c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  <c r="R231" s="159"/>
      <c r="S231" s="159"/>
      <c r="T231" s="159"/>
      <c r="U231" s="159"/>
      <c r="V231" s="159"/>
      <c r="W231" s="159"/>
      <c r="X231" s="150"/>
      <c r="Y231" s="150"/>
      <c r="Z231" s="150"/>
      <c r="AA231" s="150"/>
      <c r="AB231" s="150"/>
      <c r="AC231" s="150"/>
      <c r="AD231" s="150"/>
      <c r="AE231" s="150"/>
      <c r="AF231" s="150"/>
      <c r="AG231" s="150" t="s">
        <v>110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>
      <c r="A232" s="172">
        <v>36</v>
      </c>
      <c r="B232" s="173" t="s">
        <v>278</v>
      </c>
      <c r="C232" s="186" t="s">
        <v>279</v>
      </c>
      <c r="D232" s="174" t="s">
        <v>116</v>
      </c>
      <c r="E232" s="175">
        <v>3.3</v>
      </c>
      <c r="F232" s="176"/>
      <c r="G232" s="177">
        <f>ROUND(E232*F232,2)</f>
        <v>0</v>
      </c>
      <c r="H232" s="160"/>
      <c r="I232" s="159">
        <f>ROUND(E232*H232,2)</f>
        <v>0</v>
      </c>
      <c r="J232" s="160"/>
      <c r="K232" s="159">
        <f>ROUND(E232*J232,2)</f>
        <v>0</v>
      </c>
      <c r="L232" s="159">
        <v>21</v>
      </c>
      <c r="M232" s="159">
        <f>G232*(1+L232/100)</f>
        <v>0</v>
      </c>
      <c r="N232" s="159">
        <v>2.4199999999999998E-3</v>
      </c>
      <c r="O232" s="159">
        <f>ROUND(E232*N232,2)</f>
        <v>0.01</v>
      </c>
      <c r="P232" s="159">
        <v>0</v>
      </c>
      <c r="Q232" s="159">
        <f>ROUND(E232*P232,2)</f>
        <v>0</v>
      </c>
      <c r="R232" s="159"/>
      <c r="S232" s="159" t="s">
        <v>107</v>
      </c>
      <c r="T232" s="159" t="s">
        <v>107</v>
      </c>
      <c r="U232" s="159">
        <v>0.05</v>
      </c>
      <c r="V232" s="159">
        <f>ROUND(E232*U232,2)</f>
        <v>0.17</v>
      </c>
      <c r="W232" s="159"/>
      <c r="X232" s="150"/>
      <c r="Y232" s="150"/>
      <c r="Z232" s="150"/>
      <c r="AA232" s="150"/>
      <c r="AB232" s="150"/>
      <c r="AC232" s="150"/>
      <c r="AD232" s="150"/>
      <c r="AE232" s="150"/>
      <c r="AF232" s="150"/>
      <c r="AG232" s="150" t="s">
        <v>108</v>
      </c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ht="22.5" outlineLevel="1">
      <c r="A233" s="157"/>
      <c r="B233" s="158"/>
      <c r="C233" s="187" t="s">
        <v>280</v>
      </c>
      <c r="D233" s="161"/>
      <c r="E233" s="162">
        <v>3.3</v>
      </c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  <c r="V233" s="159"/>
      <c r="W233" s="159"/>
      <c r="X233" s="150"/>
      <c r="Y233" s="150"/>
      <c r="Z233" s="150"/>
      <c r="AA233" s="150"/>
      <c r="AB233" s="150"/>
      <c r="AC233" s="150"/>
      <c r="AD233" s="150"/>
      <c r="AE233" s="150"/>
      <c r="AF233" s="150"/>
      <c r="AG233" s="150" t="s">
        <v>110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ht="22.5" outlineLevel="1">
      <c r="A234" s="172">
        <v>37</v>
      </c>
      <c r="B234" s="173" t="s">
        <v>281</v>
      </c>
      <c r="C234" s="186" t="s">
        <v>282</v>
      </c>
      <c r="D234" s="174" t="s">
        <v>189</v>
      </c>
      <c r="E234" s="175">
        <v>4</v>
      </c>
      <c r="F234" s="176"/>
      <c r="G234" s="177">
        <f>ROUND(E234*F234,2)</f>
        <v>0</v>
      </c>
      <c r="H234" s="160"/>
      <c r="I234" s="159">
        <f>ROUND(E234*H234,2)</f>
        <v>0</v>
      </c>
      <c r="J234" s="160"/>
      <c r="K234" s="159">
        <f>ROUND(E234*J234,2)</f>
        <v>0</v>
      </c>
      <c r="L234" s="159">
        <v>21</v>
      </c>
      <c r="M234" s="159">
        <f>G234*(1+L234/100)</f>
        <v>0</v>
      </c>
      <c r="N234" s="159">
        <v>0</v>
      </c>
      <c r="O234" s="159">
        <f>ROUND(E234*N234,2)</f>
        <v>0</v>
      </c>
      <c r="P234" s="159">
        <v>0</v>
      </c>
      <c r="Q234" s="159">
        <f>ROUND(E234*P234,2)</f>
        <v>0</v>
      </c>
      <c r="R234" s="159"/>
      <c r="S234" s="159" t="s">
        <v>233</v>
      </c>
      <c r="T234" s="159" t="s">
        <v>234</v>
      </c>
      <c r="U234" s="159">
        <v>0.15</v>
      </c>
      <c r="V234" s="159">
        <f>ROUND(E234*U234,2)</f>
        <v>0.6</v>
      </c>
      <c r="W234" s="159"/>
      <c r="X234" s="150"/>
      <c r="Y234" s="150"/>
      <c r="Z234" s="150"/>
      <c r="AA234" s="150"/>
      <c r="AB234" s="150"/>
      <c r="AC234" s="150"/>
      <c r="AD234" s="150"/>
      <c r="AE234" s="150"/>
      <c r="AF234" s="150"/>
      <c r="AG234" s="150" t="s">
        <v>108</v>
      </c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>
      <c r="A235" s="157"/>
      <c r="B235" s="158"/>
      <c r="C235" s="187" t="s">
        <v>283</v>
      </c>
      <c r="D235" s="161"/>
      <c r="E235" s="162">
        <v>4</v>
      </c>
      <c r="F235" s="159"/>
      <c r="G235" s="159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  <c r="V235" s="159"/>
      <c r="W235" s="159"/>
      <c r="X235" s="150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110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ht="33.75" outlineLevel="1">
      <c r="A236" s="172">
        <v>38</v>
      </c>
      <c r="B236" s="173" t="s">
        <v>284</v>
      </c>
      <c r="C236" s="186" t="s">
        <v>285</v>
      </c>
      <c r="D236" s="174" t="s">
        <v>116</v>
      </c>
      <c r="E236" s="175">
        <v>8</v>
      </c>
      <c r="F236" s="176"/>
      <c r="G236" s="177">
        <f>ROUND(E236*F236,2)</f>
        <v>0</v>
      </c>
      <c r="H236" s="160"/>
      <c r="I236" s="159">
        <f>ROUND(E236*H236,2)</f>
        <v>0</v>
      </c>
      <c r="J236" s="160"/>
      <c r="K236" s="159">
        <f>ROUND(E236*J236,2)</f>
        <v>0</v>
      </c>
      <c r="L236" s="159">
        <v>21</v>
      </c>
      <c r="M236" s="159">
        <f>G236*(1+L236/100)</f>
        <v>0</v>
      </c>
      <c r="N236" s="159">
        <v>2.4199999999999998E-3</v>
      </c>
      <c r="O236" s="159">
        <f>ROUND(E236*N236,2)</f>
        <v>0.02</v>
      </c>
      <c r="P236" s="159">
        <v>0</v>
      </c>
      <c r="Q236" s="159">
        <f>ROUND(E236*P236,2)</f>
        <v>0</v>
      </c>
      <c r="R236" s="159"/>
      <c r="S236" s="159" t="s">
        <v>233</v>
      </c>
      <c r="T236" s="159" t="s">
        <v>234</v>
      </c>
      <c r="U236" s="159">
        <v>0.05</v>
      </c>
      <c r="V236" s="159">
        <f>ROUND(E236*U236,2)</f>
        <v>0.4</v>
      </c>
      <c r="W236" s="159"/>
      <c r="X236" s="150"/>
      <c r="Y236" s="150"/>
      <c r="Z236" s="150"/>
      <c r="AA236" s="150"/>
      <c r="AB236" s="150"/>
      <c r="AC236" s="150"/>
      <c r="AD236" s="150"/>
      <c r="AE236" s="150"/>
      <c r="AF236" s="150"/>
      <c r="AG236" s="150" t="s">
        <v>108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>
      <c r="A237" s="157"/>
      <c r="B237" s="158"/>
      <c r="C237" s="187" t="s">
        <v>286</v>
      </c>
      <c r="D237" s="161"/>
      <c r="E237" s="162">
        <v>8</v>
      </c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  <c r="V237" s="159"/>
      <c r="W237" s="159"/>
      <c r="X237" s="150"/>
      <c r="Y237" s="150"/>
      <c r="Z237" s="150"/>
      <c r="AA237" s="150"/>
      <c r="AB237" s="150"/>
      <c r="AC237" s="150"/>
      <c r="AD237" s="150"/>
      <c r="AE237" s="150"/>
      <c r="AF237" s="150"/>
      <c r="AG237" s="150" t="s">
        <v>110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>
      <c r="A238" s="172">
        <v>39</v>
      </c>
      <c r="B238" s="173" t="s">
        <v>287</v>
      </c>
      <c r="C238" s="186" t="s">
        <v>288</v>
      </c>
      <c r="D238" s="174" t="s">
        <v>116</v>
      </c>
      <c r="E238" s="175">
        <v>199.58689000000001</v>
      </c>
      <c r="F238" s="176"/>
      <c r="G238" s="177">
        <f>ROUND(E238*F238,2)</f>
        <v>0</v>
      </c>
      <c r="H238" s="160"/>
      <c r="I238" s="159">
        <f>ROUND(E238*H238,2)</f>
        <v>0</v>
      </c>
      <c r="J238" s="160"/>
      <c r="K238" s="159">
        <f>ROUND(E238*J238,2)</f>
        <v>0</v>
      </c>
      <c r="L238" s="159">
        <v>21</v>
      </c>
      <c r="M238" s="159">
        <f>G238*(1+L238/100)</f>
        <v>0</v>
      </c>
      <c r="N238" s="159">
        <v>5.9999999999999995E-4</v>
      </c>
      <c r="O238" s="159">
        <f>ROUND(E238*N238,2)</f>
        <v>0.12</v>
      </c>
      <c r="P238" s="159">
        <v>0</v>
      </c>
      <c r="Q238" s="159">
        <f>ROUND(E238*P238,2)</f>
        <v>0</v>
      </c>
      <c r="R238" s="159" t="s">
        <v>226</v>
      </c>
      <c r="S238" s="159" t="s">
        <v>107</v>
      </c>
      <c r="T238" s="159" t="s">
        <v>107</v>
      </c>
      <c r="U238" s="159">
        <v>0</v>
      </c>
      <c r="V238" s="159">
        <f>ROUND(E238*U238,2)</f>
        <v>0</v>
      </c>
      <c r="W238" s="159"/>
      <c r="X238" s="150"/>
      <c r="Y238" s="150"/>
      <c r="Z238" s="150"/>
      <c r="AA238" s="150"/>
      <c r="AB238" s="150"/>
      <c r="AC238" s="150"/>
      <c r="AD238" s="150"/>
      <c r="AE238" s="150"/>
      <c r="AF238" s="150"/>
      <c r="AG238" s="150" t="s">
        <v>227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>
      <c r="A239" s="157"/>
      <c r="B239" s="158"/>
      <c r="C239" s="187" t="s">
        <v>176</v>
      </c>
      <c r="D239" s="161"/>
      <c r="E239" s="162"/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9"/>
      <c r="X239" s="150"/>
      <c r="Y239" s="150"/>
      <c r="Z239" s="150"/>
      <c r="AA239" s="150"/>
      <c r="AB239" s="150"/>
      <c r="AC239" s="150"/>
      <c r="AD239" s="150"/>
      <c r="AE239" s="150"/>
      <c r="AF239" s="150"/>
      <c r="AG239" s="150" t="s">
        <v>110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>
      <c r="A240" s="157"/>
      <c r="B240" s="158"/>
      <c r="C240" s="187" t="s">
        <v>289</v>
      </c>
      <c r="D240" s="161"/>
      <c r="E240" s="162">
        <v>190.69049999999999</v>
      </c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9"/>
      <c r="X240" s="150"/>
      <c r="Y240" s="150"/>
      <c r="Z240" s="150"/>
      <c r="AA240" s="150"/>
      <c r="AB240" s="150"/>
      <c r="AC240" s="150"/>
      <c r="AD240" s="150"/>
      <c r="AE240" s="150"/>
      <c r="AF240" s="150"/>
      <c r="AG240" s="150" t="s">
        <v>110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>
      <c r="A241" s="157"/>
      <c r="B241" s="158"/>
      <c r="C241" s="187" t="s">
        <v>290</v>
      </c>
      <c r="D241" s="161"/>
      <c r="E241" s="162">
        <v>8.8963900000000002</v>
      </c>
      <c r="F241" s="159"/>
      <c r="G241" s="159"/>
      <c r="H241" s="159"/>
      <c r="I241" s="159"/>
      <c r="J241" s="159"/>
      <c r="K241" s="159"/>
      <c r="L241" s="159"/>
      <c r="M241" s="159"/>
      <c r="N241" s="159"/>
      <c r="O241" s="159"/>
      <c r="P241" s="159"/>
      <c r="Q241" s="159"/>
      <c r="R241" s="159"/>
      <c r="S241" s="159"/>
      <c r="T241" s="159"/>
      <c r="U241" s="159"/>
      <c r="V241" s="159"/>
      <c r="W241" s="159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 t="s">
        <v>110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>
      <c r="A242" s="166" t="s">
        <v>102</v>
      </c>
      <c r="B242" s="167" t="s">
        <v>61</v>
      </c>
      <c r="C242" s="185" t="s">
        <v>62</v>
      </c>
      <c r="D242" s="168"/>
      <c r="E242" s="169"/>
      <c r="F242" s="170"/>
      <c r="G242" s="171">
        <f>SUMIF(AG243:AG265,"&lt;&gt;NOR",G243:G265)</f>
        <v>0</v>
      </c>
      <c r="H242" s="165"/>
      <c r="I242" s="165">
        <f>SUM(I243:I265)</f>
        <v>0</v>
      </c>
      <c r="J242" s="165"/>
      <c r="K242" s="165">
        <f>SUM(K243:K265)</f>
        <v>0</v>
      </c>
      <c r="L242" s="165"/>
      <c r="M242" s="165">
        <f>SUM(M243:M265)</f>
        <v>0</v>
      </c>
      <c r="N242" s="165"/>
      <c r="O242" s="165">
        <f>SUM(O243:O265)</f>
        <v>58.019999999999996</v>
      </c>
      <c r="P242" s="165"/>
      <c r="Q242" s="165">
        <f>SUM(Q243:Q265)</f>
        <v>0</v>
      </c>
      <c r="R242" s="165"/>
      <c r="S242" s="165"/>
      <c r="T242" s="165"/>
      <c r="U242" s="165"/>
      <c r="V242" s="165">
        <f>SUM(V243:V265)</f>
        <v>43.58</v>
      </c>
      <c r="W242" s="165"/>
      <c r="AG242" t="s">
        <v>103</v>
      </c>
    </row>
    <row r="243" spans="1:60" outlineLevel="1">
      <c r="A243" s="172">
        <v>40</v>
      </c>
      <c r="B243" s="173" t="s">
        <v>291</v>
      </c>
      <c r="C243" s="186" t="s">
        <v>292</v>
      </c>
      <c r="D243" s="174" t="s">
        <v>106</v>
      </c>
      <c r="E243" s="175">
        <v>7.3949999999999996</v>
      </c>
      <c r="F243" s="176"/>
      <c r="G243" s="177">
        <f>ROUND(E243*F243,2)</f>
        <v>0</v>
      </c>
      <c r="H243" s="160"/>
      <c r="I243" s="159">
        <f>ROUND(E243*H243,2)</f>
        <v>0</v>
      </c>
      <c r="J243" s="160"/>
      <c r="K243" s="159">
        <f>ROUND(E243*J243,2)</f>
        <v>0</v>
      </c>
      <c r="L243" s="159">
        <v>21</v>
      </c>
      <c r="M243" s="159">
        <f>G243*(1+L243/100)</f>
        <v>0</v>
      </c>
      <c r="N243" s="159">
        <v>0.28799999999999998</v>
      </c>
      <c r="O243" s="159">
        <f>ROUND(E243*N243,2)</f>
        <v>2.13</v>
      </c>
      <c r="P243" s="159">
        <v>0</v>
      </c>
      <c r="Q243" s="159">
        <f>ROUND(E243*P243,2)</f>
        <v>0</v>
      </c>
      <c r="R243" s="159"/>
      <c r="S243" s="159" t="s">
        <v>107</v>
      </c>
      <c r="T243" s="159" t="s">
        <v>107</v>
      </c>
      <c r="U243" s="159">
        <v>2.3E-2</v>
      </c>
      <c r="V243" s="159">
        <f>ROUND(E243*U243,2)</f>
        <v>0.17</v>
      </c>
      <c r="W243" s="159"/>
      <c r="X243" s="150"/>
      <c r="Y243" s="150"/>
      <c r="Z243" s="150"/>
      <c r="AA243" s="150"/>
      <c r="AB243" s="150"/>
      <c r="AC243" s="150"/>
      <c r="AD243" s="150"/>
      <c r="AE243" s="150"/>
      <c r="AF243" s="150"/>
      <c r="AG243" s="150" t="s">
        <v>108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>
      <c r="A244" s="157"/>
      <c r="B244" s="158"/>
      <c r="C244" s="187" t="s">
        <v>125</v>
      </c>
      <c r="D244" s="161"/>
      <c r="E244" s="162"/>
      <c r="F244" s="159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T244" s="159"/>
      <c r="U244" s="159"/>
      <c r="V244" s="159"/>
      <c r="W244" s="159"/>
      <c r="X244" s="150"/>
      <c r="Y244" s="150"/>
      <c r="Z244" s="150"/>
      <c r="AA244" s="150"/>
      <c r="AB244" s="150"/>
      <c r="AC244" s="150"/>
      <c r="AD244" s="150"/>
      <c r="AE244" s="150"/>
      <c r="AF244" s="150"/>
      <c r="AG244" s="150" t="s">
        <v>110</v>
      </c>
      <c r="AH244" s="150">
        <v>0</v>
      </c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>
      <c r="A245" s="157"/>
      <c r="B245" s="158"/>
      <c r="C245" s="187" t="s">
        <v>293</v>
      </c>
      <c r="D245" s="161"/>
      <c r="E245" s="162"/>
      <c r="F245" s="159"/>
      <c r="G245" s="159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  <c r="R245" s="159"/>
      <c r="S245" s="159"/>
      <c r="T245" s="159"/>
      <c r="U245" s="159"/>
      <c r="V245" s="159"/>
      <c r="W245" s="159"/>
      <c r="X245" s="150"/>
      <c r="Y245" s="150"/>
      <c r="Z245" s="150"/>
      <c r="AA245" s="150"/>
      <c r="AB245" s="150"/>
      <c r="AC245" s="150"/>
      <c r="AD245" s="150"/>
      <c r="AE245" s="150"/>
      <c r="AF245" s="150"/>
      <c r="AG245" s="150" t="s">
        <v>110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1">
      <c r="A246" s="157"/>
      <c r="B246" s="158"/>
      <c r="C246" s="187" t="s">
        <v>294</v>
      </c>
      <c r="D246" s="161"/>
      <c r="E246" s="162">
        <v>0.84499999999999997</v>
      </c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9"/>
      <c r="X246" s="150"/>
      <c r="Y246" s="150"/>
      <c r="Z246" s="150"/>
      <c r="AA246" s="150"/>
      <c r="AB246" s="150"/>
      <c r="AC246" s="150"/>
      <c r="AD246" s="150"/>
      <c r="AE246" s="150"/>
      <c r="AF246" s="150"/>
      <c r="AG246" s="150" t="s">
        <v>110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>
      <c r="A247" s="157"/>
      <c r="B247" s="158"/>
      <c r="C247" s="187" t="s">
        <v>295</v>
      </c>
      <c r="D247" s="161"/>
      <c r="E247" s="162">
        <v>0.16</v>
      </c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  <c r="R247" s="159"/>
      <c r="S247" s="159"/>
      <c r="T247" s="159"/>
      <c r="U247" s="159"/>
      <c r="V247" s="159"/>
      <c r="W247" s="159"/>
      <c r="X247" s="150"/>
      <c r="Y247" s="150"/>
      <c r="Z247" s="150"/>
      <c r="AA247" s="150"/>
      <c r="AB247" s="150"/>
      <c r="AC247" s="150"/>
      <c r="AD247" s="150"/>
      <c r="AE247" s="150"/>
      <c r="AF247" s="150"/>
      <c r="AG247" s="150" t="s">
        <v>110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1">
      <c r="A248" s="157"/>
      <c r="B248" s="158"/>
      <c r="C248" s="187" t="s">
        <v>296</v>
      </c>
      <c r="D248" s="161"/>
      <c r="E248" s="162">
        <v>0.54</v>
      </c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9"/>
      <c r="X248" s="150"/>
      <c r="Y248" s="150"/>
      <c r="Z248" s="150"/>
      <c r="AA248" s="150"/>
      <c r="AB248" s="150"/>
      <c r="AC248" s="150"/>
      <c r="AD248" s="150"/>
      <c r="AE248" s="150"/>
      <c r="AF248" s="150"/>
      <c r="AG248" s="150" t="s">
        <v>110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>
      <c r="A249" s="157"/>
      <c r="B249" s="158"/>
      <c r="C249" s="187" t="s">
        <v>297</v>
      </c>
      <c r="D249" s="161"/>
      <c r="E249" s="162">
        <v>0.16</v>
      </c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  <c r="R249" s="159"/>
      <c r="S249" s="159"/>
      <c r="T249" s="159"/>
      <c r="U249" s="159"/>
      <c r="V249" s="159"/>
      <c r="W249" s="159"/>
      <c r="X249" s="150"/>
      <c r="Y249" s="150"/>
      <c r="Z249" s="150"/>
      <c r="AA249" s="150"/>
      <c r="AB249" s="150"/>
      <c r="AC249" s="150"/>
      <c r="AD249" s="150"/>
      <c r="AE249" s="150"/>
      <c r="AF249" s="150"/>
      <c r="AG249" s="150" t="s">
        <v>110</v>
      </c>
      <c r="AH249" s="150">
        <v>0</v>
      </c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>
      <c r="A250" s="157"/>
      <c r="B250" s="158"/>
      <c r="C250" s="187" t="s">
        <v>298</v>
      </c>
      <c r="D250" s="161"/>
      <c r="E250" s="162">
        <v>1.26</v>
      </c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  <c r="R250" s="159"/>
      <c r="S250" s="159"/>
      <c r="T250" s="159"/>
      <c r="U250" s="159"/>
      <c r="V250" s="159"/>
      <c r="W250" s="159"/>
      <c r="X250" s="150"/>
      <c r="Y250" s="150"/>
      <c r="Z250" s="150"/>
      <c r="AA250" s="150"/>
      <c r="AB250" s="150"/>
      <c r="AC250" s="150"/>
      <c r="AD250" s="150"/>
      <c r="AE250" s="150"/>
      <c r="AF250" s="150"/>
      <c r="AG250" s="150" t="s">
        <v>110</v>
      </c>
      <c r="AH250" s="150">
        <v>0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1">
      <c r="A251" s="157"/>
      <c r="B251" s="158"/>
      <c r="C251" s="187" t="s">
        <v>299</v>
      </c>
      <c r="D251" s="161"/>
      <c r="E251" s="162">
        <v>0.15</v>
      </c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9"/>
      <c r="X251" s="150"/>
      <c r="Y251" s="150"/>
      <c r="Z251" s="150"/>
      <c r="AA251" s="150"/>
      <c r="AB251" s="150"/>
      <c r="AC251" s="150"/>
      <c r="AD251" s="150"/>
      <c r="AE251" s="150"/>
      <c r="AF251" s="150"/>
      <c r="AG251" s="150" t="s">
        <v>110</v>
      </c>
      <c r="AH251" s="150">
        <v>0</v>
      </c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>
      <c r="A252" s="157"/>
      <c r="B252" s="158"/>
      <c r="C252" s="187" t="s">
        <v>300</v>
      </c>
      <c r="D252" s="161"/>
      <c r="E252" s="162">
        <v>0.36</v>
      </c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  <c r="R252" s="159"/>
      <c r="S252" s="159"/>
      <c r="T252" s="159"/>
      <c r="U252" s="159"/>
      <c r="V252" s="159"/>
      <c r="W252" s="159"/>
      <c r="X252" s="150"/>
      <c r="Y252" s="150"/>
      <c r="Z252" s="150"/>
      <c r="AA252" s="150"/>
      <c r="AB252" s="150"/>
      <c r="AC252" s="150"/>
      <c r="AD252" s="150"/>
      <c r="AE252" s="150"/>
      <c r="AF252" s="150"/>
      <c r="AG252" s="150" t="s">
        <v>110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>
      <c r="A253" s="157"/>
      <c r="B253" s="158"/>
      <c r="C253" s="187" t="s">
        <v>301</v>
      </c>
      <c r="D253" s="161"/>
      <c r="E253" s="162">
        <v>1.2</v>
      </c>
      <c r="F253" s="159"/>
      <c r="G253" s="159"/>
      <c r="H253" s="159"/>
      <c r="I253" s="159"/>
      <c r="J253" s="159"/>
      <c r="K253" s="159"/>
      <c r="L253" s="159"/>
      <c r="M253" s="159"/>
      <c r="N253" s="159"/>
      <c r="O253" s="159"/>
      <c r="P253" s="159"/>
      <c r="Q253" s="159"/>
      <c r="R253" s="159"/>
      <c r="S253" s="159"/>
      <c r="T253" s="159"/>
      <c r="U253" s="159"/>
      <c r="V253" s="159"/>
      <c r="W253" s="159"/>
      <c r="X253" s="150"/>
      <c r="Y253" s="150"/>
      <c r="Z253" s="150"/>
      <c r="AA253" s="150"/>
      <c r="AB253" s="150"/>
      <c r="AC253" s="150"/>
      <c r="AD253" s="150"/>
      <c r="AE253" s="150"/>
      <c r="AF253" s="150"/>
      <c r="AG253" s="150" t="s">
        <v>110</v>
      </c>
      <c r="AH253" s="150">
        <v>0</v>
      </c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>
      <c r="A254" s="157"/>
      <c r="B254" s="158"/>
      <c r="C254" s="187" t="s">
        <v>302</v>
      </c>
      <c r="D254" s="161"/>
      <c r="E254" s="162">
        <v>0.16</v>
      </c>
      <c r="F254" s="159"/>
      <c r="G254" s="159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  <c r="R254" s="159"/>
      <c r="S254" s="159"/>
      <c r="T254" s="159"/>
      <c r="U254" s="159"/>
      <c r="V254" s="159"/>
      <c r="W254" s="159"/>
      <c r="X254" s="150"/>
      <c r="Y254" s="150"/>
      <c r="Z254" s="150"/>
      <c r="AA254" s="150"/>
      <c r="AB254" s="150"/>
      <c r="AC254" s="150"/>
      <c r="AD254" s="150"/>
      <c r="AE254" s="150"/>
      <c r="AF254" s="150"/>
      <c r="AG254" s="150" t="s">
        <v>110</v>
      </c>
      <c r="AH254" s="150">
        <v>0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>
      <c r="A255" s="157"/>
      <c r="B255" s="158"/>
      <c r="C255" s="187" t="s">
        <v>303</v>
      </c>
      <c r="D255" s="161"/>
      <c r="E255" s="162">
        <v>2.56</v>
      </c>
      <c r="F255" s="159"/>
      <c r="G255" s="159"/>
      <c r="H255" s="159"/>
      <c r="I255" s="159"/>
      <c r="J255" s="159"/>
      <c r="K255" s="159"/>
      <c r="L255" s="159"/>
      <c r="M255" s="159"/>
      <c r="N255" s="159"/>
      <c r="O255" s="159"/>
      <c r="P255" s="159"/>
      <c r="Q255" s="159"/>
      <c r="R255" s="159"/>
      <c r="S255" s="159"/>
      <c r="T255" s="159"/>
      <c r="U255" s="159"/>
      <c r="V255" s="159"/>
      <c r="W255" s="159"/>
      <c r="X255" s="150"/>
      <c r="Y255" s="150"/>
      <c r="Z255" s="150"/>
      <c r="AA255" s="150"/>
      <c r="AB255" s="150"/>
      <c r="AC255" s="150"/>
      <c r="AD255" s="150"/>
      <c r="AE255" s="150"/>
      <c r="AF255" s="150"/>
      <c r="AG255" s="150" t="s">
        <v>110</v>
      </c>
      <c r="AH255" s="150">
        <v>0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1">
      <c r="A256" s="172">
        <v>41</v>
      </c>
      <c r="B256" s="173" t="s">
        <v>304</v>
      </c>
      <c r="C256" s="186" t="s">
        <v>305</v>
      </c>
      <c r="D256" s="174" t="s">
        <v>106</v>
      </c>
      <c r="E256" s="175">
        <v>100.3</v>
      </c>
      <c r="F256" s="176"/>
      <c r="G256" s="177">
        <f>ROUND(E256*F256,2)</f>
        <v>0</v>
      </c>
      <c r="H256" s="160"/>
      <c r="I256" s="159">
        <f>ROUND(E256*H256,2)</f>
        <v>0</v>
      </c>
      <c r="J256" s="160"/>
      <c r="K256" s="159">
        <f>ROUND(E256*J256,2)</f>
        <v>0</v>
      </c>
      <c r="L256" s="159">
        <v>21</v>
      </c>
      <c r="M256" s="159">
        <f>G256*(1+L256/100)</f>
        <v>0</v>
      </c>
      <c r="N256" s="159">
        <v>0.378</v>
      </c>
      <c r="O256" s="159">
        <f>ROUND(E256*N256,2)</f>
        <v>37.909999999999997</v>
      </c>
      <c r="P256" s="159">
        <v>0</v>
      </c>
      <c r="Q256" s="159">
        <f>ROUND(E256*P256,2)</f>
        <v>0</v>
      </c>
      <c r="R256" s="159"/>
      <c r="S256" s="159" t="s">
        <v>107</v>
      </c>
      <c r="T256" s="159" t="s">
        <v>107</v>
      </c>
      <c r="U256" s="159">
        <v>2.5999999999999999E-2</v>
      </c>
      <c r="V256" s="159">
        <f>ROUND(E256*U256,2)</f>
        <v>2.61</v>
      </c>
      <c r="W256" s="159"/>
      <c r="X256" s="150"/>
      <c r="Y256" s="150"/>
      <c r="Z256" s="150"/>
      <c r="AA256" s="150"/>
      <c r="AB256" s="150"/>
      <c r="AC256" s="150"/>
      <c r="AD256" s="150"/>
      <c r="AE256" s="150"/>
      <c r="AF256" s="150"/>
      <c r="AG256" s="150" t="s">
        <v>108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>
      <c r="A257" s="157"/>
      <c r="B257" s="158"/>
      <c r="C257" s="187" t="s">
        <v>139</v>
      </c>
      <c r="D257" s="161"/>
      <c r="E257" s="162"/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  <c r="R257" s="159"/>
      <c r="S257" s="159"/>
      <c r="T257" s="159"/>
      <c r="U257" s="159"/>
      <c r="V257" s="159"/>
      <c r="W257" s="159"/>
      <c r="X257" s="150"/>
      <c r="Y257" s="150"/>
      <c r="Z257" s="150"/>
      <c r="AA257" s="150"/>
      <c r="AB257" s="150"/>
      <c r="AC257" s="150"/>
      <c r="AD257" s="150"/>
      <c r="AE257" s="150"/>
      <c r="AF257" s="150"/>
      <c r="AG257" s="150" t="s">
        <v>110</v>
      </c>
      <c r="AH257" s="150">
        <v>0</v>
      </c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>
      <c r="A258" s="157"/>
      <c r="B258" s="158"/>
      <c r="C258" s="187" t="s">
        <v>306</v>
      </c>
      <c r="D258" s="161"/>
      <c r="E258" s="162">
        <v>92.3</v>
      </c>
      <c r="F258" s="159"/>
      <c r="G258" s="159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  <c r="R258" s="159"/>
      <c r="S258" s="159"/>
      <c r="T258" s="159"/>
      <c r="U258" s="159"/>
      <c r="V258" s="159"/>
      <c r="W258" s="159"/>
      <c r="X258" s="150"/>
      <c r="Y258" s="150"/>
      <c r="Z258" s="150"/>
      <c r="AA258" s="150"/>
      <c r="AB258" s="150"/>
      <c r="AC258" s="150"/>
      <c r="AD258" s="150"/>
      <c r="AE258" s="150"/>
      <c r="AF258" s="150"/>
      <c r="AG258" s="150" t="s">
        <v>110</v>
      </c>
      <c r="AH258" s="150">
        <v>0</v>
      </c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>
      <c r="A259" s="157"/>
      <c r="B259" s="158"/>
      <c r="C259" s="187" t="s">
        <v>307</v>
      </c>
      <c r="D259" s="161"/>
      <c r="E259" s="162">
        <v>8</v>
      </c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0"/>
      <c r="Y259" s="150"/>
      <c r="Z259" s="150"/>
      <c r="AA259" s="150"/>
      <c r="AB259" s="150"/>
      <c r="AC259" s="150"/>
      <c r="AD259" s="150"/>
      <c r="AE259" s="150"/>
      <c r="AF259" s="150"/>
      <c r="AG259" s="150" t="s">
        <v>110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>
      <c r="A260" s="172">
        <v>42</v>
      </c>
      <c r="B260" s="173" t="s">
        <v>308</v>
      </c>
      <c r="C260" s="186" t="s">
        <v>309</v>
      </c>
      <c r="D260" s="174" t="s">
        <v>106</v>
      </c>
      <c r="E260" s="175">
        <v>92.3</v>
      </c>
      <c r="F260" s="176"/>
      <c r="G260" s="177">
        <f>ROUND(E260*F260,2)</f>
        <v>0</v>
      </c>
      <c r="H260" s="160"/>
      <c r="I260" s="159">
        <f>ROUND(E260*H260,2)</f>
        <v>0</v>
      </c>
      <c r="J260" s="160"/>
      <c r="K260" s="159">
        <f>ROUND(E260*J260,2)</f>
        <v>0</v>
      </c>
      <c r="L260" s="159">
        <v>21</v>
      </c>
      <c r="M260" s="159">
        <f>G260*(1+L260/100)</f>
        <v>0</v>
      </c>
      <c r="N260" s="159">
        <v>5.5449999999999999E-2</v>
      </c>
      <c r="O260" s="159">
        <f>ROUND(E260*N260,2)</f>
        <v>5.12</v>
      </c>
      <c r="P260" s="159">
        <v>0</v>
      </c>
      <c r="Q260" s="159">
        <f>ROUND(E260*P260,2)</f>
        <v>0</v>
      </c>
      <c r="R260" s="159"/>
      <c r="S260" s="159" t="s">
        <v>107</v>
      </c>
      <c r="T260" s="159" t="s">
        <v>107</v>
      </c>
      <c r="U260" s="159">
        <v>0.442</v>
      </c>
      <c r="V260" s="159">
        <f>ROUND(E260*U260,2)</f>
        <v>40.799999999999997</v>
      </c>
      <c r="W260" s="159"/>
      <c r="X260" s="150"/>
      <c r="Y260" s="150"/>
      <c r="Z260" s="150"/>
      <c r="AA260" s="150"/>
      <c r="AB260" s="150"/>
      <c r="AC260" s="150"/>
      <c r="AD260" s="150"/>
      <c r="AE260" s="150"/>
      <c r="AF260" s="150"/>
      <c r="AG260" s="150" t="s">
        <v>108</v>
      </c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1">
      <c r="A261" s="157"/>
      <c r="B261" s="158"/>
      <c r="C261" s="187" t="s">
        <v>139</v>
      </c>
      <c r="D261" s="161"/>
      <c r="E261" s="162"/>
      <c r="F261" s="159"/>
      <c r="G261" s="159"/>
      <c r="H261" s="159"/>
      <c r="I261" s="159"/>
      <c r="J261" s="159"/>
      <c r="K261" s="159"/>
      <c r="L261" s="159"/>
      <c r="M261" s="159"/>
      <c r="N261" s="159"/>
      <c r="O261" s="159"/>
      <c r="P261" s="159"/>
      <c r="Q261" s="159"/>
      <c r="R261" s="159"/>
      <c r="S261" s="159"/>
      <c r="T261" s="159"/>
      <c r="U261" s="159"/>
      <c r="V261" s="159"/>
      <c r="W261" s="159"/>
      <c r="X261" s="150"/>
      <c r="Y261" s="150"/>
      <c r="Z261" s="150"/>
      <c r="AA261" s="150"/>
      <c r="AB261" s="150"/>
      <c r="AC261" s="150"/>
      <c r="AD261" s="150"/>
      <c r="AE261" s="150"/>
      <c r="AF261" s="150"/>
      <c r="AG261" s="150" t="s">
        <v>110</v>
      </c>
      <c r="AH261" s="150">
        <v>0</v>
      </c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1">
      <c r="A262" s="157"/>
      <c r="B262" s="158"/>
      <c r="C262" s="187" t="s">
        <v>306</v>
      </c>
      <c r="D262" s="161"/>
      <c r="E262" s="162">
        <v>92.3</v>
      </c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50"/>
      <c r="Y262" s="150"/>
      <c r="Z262" s="150"/>
      <c r="AA262" s="150"/>
      <c r="AB262" s="150"/>
      <c r="AC262" s="150"/>
      <c r="AD262" s="150"/>
      <c r="AE262" s="150"/>
      <c r="AF262" s="150"/>
      <c r="AG262" s="150" t="s">
        <v>110</v>
      </c>
      <c r="AH262" s="150">
        <v>0</v>
      </c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1">
      <c r="A263" s="172">
        <v>43</v>
      </c>
      <c r="B263" s="173" t="s">
        <v>310</v>
      </c>
      <c r="C263" s="186" t="s">
        <v>311</v>
      </c>
      <c r="D263" s="174" t="s">
        <v>106</v>
      </c>
      <c r="E263" s="175">
        <v>99.683999999999997</v>
      </c>
      <c r="F263" s="176"/>
      <c r="G263" s="177">
        <f>ROUND(E263*F263,2)</f>
        <v>0</v>
      </c>
      <c r="H263" s="160"/>
      <c r="I263" s="159">
        <f>ROUND(E263*H263,2)</f>
        <v>0</v>
      </c>
      <c r="J263" s="160"/>
      <c r="K263" s="159">
        <f>ROUND(E263*J263,2)</f>
        <v>0</v>
      </c>
      <c r="L263" s="159">
        <v>21</v>
      </c>
      <c r="M263" s="159">
        <f>G263*(1+L263/100)</f>
        <v>0</v>
      </c>
      <c r="N263" s="159">
        <v>0.129</v>
      </c>
      <c r="O263" s="159">
        <f>ROUND(E263*N263,2)</f>
        <v>12.86</v>
      </c>
      <c r="P263" s="159">
        <v>0</v>
      </c>
      <c r="Q263" s="159">
        <f>ROUND(E263*P263,2)</f>
        <v>0</v>
      </c>
      <c r="R263" s="159" t="s">
        <v>226</v>
      </c>
      <c r="S263" s="159" t="s">
        <v>107</v>
      </c>
      <c r="T263" s="159" t="s">
        <v>107</v>
      </c>
      <c r="U263" s="159">
        <v>0</v>
      </c>
      <c r="V263" s="159">
        <f>ROUND(E263*U263,2)</f>
        <v>0</v>
      </c>
      <c r="W263" s="159"/>
      <c r="X263" s="150"/>
      <c r="Y263" s="150"/>
      <c r="Z263" s="150"/>
      <c r="AA263" s="150"/>
      <c r="AB263" s="150"/>
      <c r="AC263" s="150"/>
      <c r="AD263" s="150"/>
      <c r="AE263" s="150"/>
      <c r="AF263" s="150"/>
      <c r="AG263" s="150" t="s">
        <v>227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>
      <c r="A264" s="157"/>
      <c r="B264" s="158"/>
      <c r="C264" s="187" t="s">
        <v>139</v>
      </c>
      <c r="D264" s="161"/>
      <c r="E264" s="162"/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9"/>
      <c r="X264" s="150"/>
      <c r="Y264" s="150"/>
      <c r="Z264" s="150"/>
      <c r="AA264" s="150"/>
      <c r="AB264" s="150"/>
      <c r="AC264" s="150"/>
      <c r="AD264" s="150"/>
      <c r="AE264" s="150"/>
      <c r="AF264" s="150"/>
      <c r="AG264" s="150" t="s">
        <v>110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>
      <c r="A265" s="157"/>
      <c r="B265" s="158"/>
      <c r="C265" s="187" t="s">
        <v>312</v>
      </c>
      <c r="D265" s="161"/>
      <c r="E265" s="162">
        <v>99.683999999999997</v>
      </c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9"/>
      <c r="X265" s="150"/>
      <c r="Y265" s="150"/>
      <c r="Z265" s="150"/>
      <c r="AA265" s="150"/>
      <c r="AB265" s="150"/>
      <c r="AC265" s="150"/>
      <c r="AD265" s="150"/>
      <c r="AE265" s="150"/>
      <c r="AF265" s="150"/>
      <c r="AG265" s="150" t="s">
        <v>110</v>
      </c>
      <c r="AH265" s="150">
        <v>0</v>
      </c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>
      <c r="A266" s="166" t="s">
        <v>102</v>
      </c>
      <c r="B266" s="167" t="s">
        <v>63</v>
      </c>
      <c r="C266" s="185" t="s">
        <v>64</v>
      </c>
      <c r="D266" s="168"/>
      <c r="E266" s="169"/>
      <c r="F266" s="170"/>
      <c r="G266" s="171">
        <f>SUMIF(AG267:AG302,"&lt;&gt;NOR",G267:G302)</f>
        <v>0</v>
      </c>
      <c r="H266" s="165"/>
      <c r="I266" s="165">
        <f>SUM(I267:I302)</f>
        <v>0</v>
      </c>
      <c r="J266" s="165"/>
      <c r="K266" s="165">
        <f>SUM(K267:K302)</f>
        <v>0</v>
      </c>
      <c r="L266" s="165"/>
      <c r="M266" s="165">
        <f>SUM(M267:M302)</f>
        <v>0</v>
      </c>
      <c r="N266" s="165"/>
      <c r="O266" s="165">
        <f>SUM(O267:O302)</f>
        <v>14.18</v>
      </c>
      <c r="P266" s="165"/>
      <c r="Q266" s="165">
        <f>SUM(Q267:Q302)</f>
        <v>5.05</v>
      </c>
      <c r="R266" s="165"/>
      <c r="S266" s="165"/>
      <c r="T266" s="165"/>
      <c r="U266" s="165"/>
      <c r="V266" s="165">
        <f>SUM(V267:V302)</f>
        <v>22.28</v>
      </c>
      <c r="W266" s="165"/>
      <c r="AG266" t="s">
        <v>103</v>
      </c>
    </row>
    <row r="267" spans="1:60" ht="22.5" outlineLevel="1">
      <c r="A267" s="172">
        <v>44</v>
      </c>
      <c r="B267" s="173" t="s">
        <v>313</v>
      </c>
      <c r="C267" s="186" t="s">
        <v>314</v>
      </c>
      <c r="D267" s="174" t="s">
        <v>106</v>
      </c>
      <c r="E267" s="175">
        <v>8</v>
      </c>
      <c r="F267" s="176"/>
      <c r="G267" s="177">
        <f>ROUND(E267*F267,2)</f>
        <v>0</v>
      </c>
      <c r="H267" s="160"/>
      <c r="I267" s="159">
        <f>ROUND(E267*H267,2)</f>
        <v>0</v>
      </c>
      <c r="J267" s="160"/>
      <c r="K267" s="159">
        <f>ROUND(E267*J267,2)</f>
        <v>0</v>
      </c>
      <c r="L267" s="159">
        <v>21</v>
      </c>
      <c r="M267" s="159">
        <f>G267*(1+L267/100)</f>
        <v>0</v>
      </c>
      <c r="N267" s="159">
        <v>0.87063999999999997</v>
      </c>
      <c r="O267" s="159">
        <f>ROUND(E267*N267,2)</f>
        <v>6.97</v>
      </c>
      <c r="P267" s="159">
        <v>0</v>
      </c>
      <c r="Q267" s="159">
        <f>ROUND(E267*P267,2)</f>
        <v>0</v>
      </c>
      <c r="R267" s="159"/>
      <c r="S267" s="159" t="s">
        <v>233</v>
      </c>
      <c r="T267" s="159" t="s">
        <v>234</v>
      </c>
      <c r="U267" s="159">
        <v>2.7850000000000001</v>
      </c>
      <c r="V267" s="159">
        <f>ROUND(E267*U267,2)</f>
        <v>22.28</v>
      </c>
      <c r="W267" s="159"/>
      <c r="X267" s="150"/>
      <c r="Y267" s="150"/>
      <c r="Z267" s="150"/>
      <c r="AA267" s="150"/>
      <c r="AB267" s="150"/>
      <c r="AC267" s="150"/>
      <c r="AD267" s="150"/>
      <c r="AE267" s="150"/>
      <c r="AF267" s="150"/>
      <c r="AG267" s="150" t="s">
        <v>108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1">
      <c r="A268" s="157"/>
      <c r="B268" s="158"/>
      <c r="C268" s="187" t="s">
        <v>315</v>
      </c>
      <c r="D268" s="161"/>
      <c r="E268" s="162"/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  <c r="R268" s="159"/>
      <c r="S268" s="159"/>
      <c r="T268" s="159"/>
      <c r="U268" s="159"/>
      <c r="V268" s="159"/>
      <c r="W268" s="159"/>
      <c r="X268" s="150"/>
      <c r="Y268" s="150"/>
      <c r="Z268" s="150"/>
      <c r="AA268" s="150"/>
      <c r="AB268" s="150"/>
      <c r="AC268" s="150"/>
      <c r="AD268" s="150"/>
      <c r="AE268" s="150"/>
      <c r="AF268" s="150"/>
      <c r="AG268" s="150" t="s">
        <v>110</v>
      </c>
      <c r="AH268" s="150">
        <v>0</v>
      </c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1">
      <c r="A269" s="157"/>
      <c r="B269" s="158"/>
      <c r="C269" s="187" t="s">
        <v>316</v>
      </c>
      <c r="D269" s="161"/>
      <c r="E269" s="162">
        <v>8</v>
      </c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9"/>
      <c r="X269" s="150"/>
      <c r="Y269" s="150"/>
      <c r="Z269" s="150"/>
      <c r="AA269" s="150"/>
      <c r="AB269" s="150"/>
      <c r="AC269" s="150"/>
      <c r="AD269" s="150"/>
      <c r="AE269" s="150"/>
      <c r="AF269" s="150"/>
      <c r="AG269" s="150" t="s">
        <v>110</v>
      </c>
      <c r="AH269" s="150">
        <v>0</v>
      </c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ht="22.5" outlineLevel="1">
      <c r="A270" s="172">
        <v>45</v>
      </c>
      <c r="B270" s="173" t="s">
        <v>317</v>
      </c>
      <c r="C270" s="186" t="s">
        <v>318</v>
      </c>
      <c r="D270" s="174" t="s">
        <v>189</v>
      </c>
      <c r="E270" s="175">
        <v>1</v>
      </c>
      <c r="F270" s="176"/>
      <c r="G270" s="177">
        <f>ROUND(E270*F270,2)</f>
        <v>0</v>
      </c>
      <c r="H270" s="160"/>
      <c r="I270" s="159">
        <f>ROUND(E270*H270,2)</f>
        <v>0</v>
      </c>
      <c r="J270" s="160"/>
      <c r="K270" s="159">
        <f>ROUND(E270*J270,2)</f>
        <v>0</v>
      </c>
      <c r="L270" s="159">
        <v>21</v>
      </c>
      <c r="M270" s="159">
        <f>G270*(1+L270/100)</f>
        <v>0</v>
      </c>
      <c r="N270" s="159">
        <v>0.08</v>
      </c>
      <c r="O270" s="159">
        <f>ROUND(E270*N270,2)</f>
        <v>0.08</v>
      </c>
      <c r="P270" s="159">
        <v>0</v>
      </c>
      <c r="Q270" s="159">
        <f>ROUND(E270*P270,2)</f>
        <v>0</v>
      </c>
      <c r="R270" s="159"/>
      <c r="S270" s="159" t="s">
        <v>233</v>
      </c>
      <c r="T270" s="159" t="s">
        <v>234</v>
      </c>
      <c r="U270" s="159">
        <v>0</v>
      </c>
      <c r="V270" s="159">
        <f>ROUND(E270*U270,2)</f>
        <v>0</v>
      </c>
      <c r="W270" s="159"/>
      <c r="X270" s="150"/>
      <c r="Y270" s="150"/>
      <c r="Z270" s="150"/>
      <c r="AA270" s="150"/>
      <c r="AB270" s="150"/>
      <c r="AC270" s="150"/>
      <c r="AD270" s="150"/>
      <c r="AE270" s="150"/>
      <c r="AF270" s="150"/>
      <c r="AG270" s="150" t="s">
        <v>108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>
      <c r="A271" s="157"/>
      <c r="B271" s="158"/>
      <c r="C271" s="187" t="s">
        <v>319</v>
      </c>
      <c r="D271" s="161"/>
      <c r="E271" s="162">
        <v>1</v>
      </c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  <c r="R271" s="159"/>
      <c r="S271" s="159"/>
      <c r="T271" s="159"/>
      <c r="U271" s="159"/>
      <c r="V271" s="159"/>
      <c r="W271" s="159"/>
      <c r="X271" s="150"/>
      <c r="Y271" s="150"/>
      <c r="Z271" s="150"/>
      <c r="AA271" s="150"/>
      <c r="AB271" s="150"/>
      <c r="AC271" s="150"/>
      <c r="AD271" s="150"/>
      <c r="AE271" s="150"/>
      <c r="AF271" s="150"/>
      <c r="AG271" s="150" t="s">
        <v>110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ht="22.5" outlineLevel="1">
      <c r="A272" s="172">
        <v>46</v>
      </c>
      <c r="B272" s="173" t="s">
        <v>320</v>
      </c>
      <c r="C272" s="186" t="s">
        <v>321</v>
      </c>
      <c r="D272" s="174" t="s">
        <v>189</v>
      </c>
      <c r="E272" s="175">
        <v>1</v>
      </c>
      <c r="F272" s="176"/>
      <c r="G272" s="177">
        <f>ROUND(E272*F272,2)</f>
        <v>0</v>
      </c>
      <c r="H272" s="160"/>
      <c r="I272" s="159">
        <f>ROUND(E272*H272,2)</f>
        <v>0</v>
      </c>
      <c r="J272" s="160"/>
      <c r="K272" s="159">
        <f>ROUND(E272*J272,2)</f>
        <v>0</v>
      </c>
      <c r="L272" s="159">
        <v>21</v>
      </c>
      <c r="M272" s="159">
        <f>G272*(1+L272/100)</f>
        <v>0</v>
      </c>
      <c r="N272" s="159">
        <v>0.08</v>
      </c>
      <c r="O272" s="159">
        <f>ROUND(E272*N272,2)</f>
        <v>0.08</v>
      </c>
      <c r="P272" s="159">
        <v>0</v>
      </c>
      <c r="Q272" s="159">
        <f>ROUND(E272*P272,2)</f>
        <v>0</v>
      </c>
      <c r="R272" s="159"/>
      <c r="S272" s="159" t="s">
        <v>233</v>
      </c>
      <c r="T272" s="159" t="s">
        <v>234</v>
      </c>
      <c r="U272" s="159">
        <v>0</v>
      </c>
      <c r="V272" s="159">
        <f>ROUND(E272*U272,2)</f>
        <v>0</v>
      </c>
      <c r="W272" s="159"/>
      <c r="X272" s="150"/>
      <c r="Y272" s="150"/>
      <c r="Z272" s="150"/>
      <c r="AA272" s="150"/>
      <c r="AB272" s="150"/>
      <c r="AC272" s="150"/>
      <c r="AD272" s="150"/>
      <c r="AE272" s="150"/>
      <c r="AF272" s="150"/>
      <c r="AG272" s="150" t="s">
        <v>108</v>
      </c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1">
      <c r="A273" s="157"/>
      <c r="B273" s="158"/>
      <c r="C273" s="187" t="s">
        <v>319</v>
      </c>
      <c r="D273" s="161"/>
      <c r="E273" s="162">
        <v>1</v>
      </c>
      <c r="F273" s="159"/>
      <c r="G273" s="1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  <c r="R273" s="159"/>
      <c r="S273" s="159"/>
      <c r="T273" s="159"/>
      <c r="U273" s="159"/>
      <c r="V273" s="159"/>
      <c r="W273" s="159"/>
      <c r="X273" s="150"/>
      <c r="Y273" s="150"/>
      <c r="Z273" s="150"/>
      <c r="AA273" s="150"/>
      <c r="AB273" s="150"/>
      <c r="AC273" s="150"/>
      <c r="AD273" s="150"/>
      <c r="AE273" s="150"/>
      <c r="AF273" s="150"/>
      <c r="AG273" s="150" t="s">
        <v>110</v>
      </c>
      <c r="AH273" s="150">
        <v>0</v>
      </c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ht="22.5" outlineLevel="1">
      <c r="A274" s="172">
        <v>47</v>
      </c>
      <c r="B274" s="173" t="s">
        <v>322</v>
      </c>
      <c r="C274" s="186" t="s">
        <v>323</v>
      </c>
      <c r="D274" s="174" t="s">
        <v>189</v>
      </c>
      <c r="E274" s="175">
        <v>2</v>
      </c>
      <c r="F274" s="176"/>
      <c r="G274" s="177">
        <f>ROUND(E274*F274,2)</f>
        <v>0</v>
      </c>
      <c r="H274" s="160"/>
      <c r="I274" s="159">
        <f>ROUND(E274*H274,2)</f>
        <v>0</v>
      </c>
      <c r="J274" s="160"/>
      <c r="K274" s="159">
        <f>ROUND(E274*J274,2)</f>
        <v>0</v>
      </c>
      <c r="L274" s="159">
        <v>21</v>
      </c>
      <c r="M274" s="159">
        <f>G274*(1+L274/100)</f>
        <v>0</v>
      </c>
      <c r="N274" s="159">
        <v>0.02</v>
      </c>
      <c r="O274" s="159">
        <f>ROUND(E274*N274,2)</f>
        <v>0.04</v>
      </c>
      <c r="P274" s="159">
        <v>0</v>
      </c>
      <c r="Q274" s="159">
        <f>ROUND(E274*P274,2)</f>
        <v>0</v>
      </c>
      <c r="R274" s="159"/>
      <c r="S274" s="159" t="s">
        <v>233</v>
      </c>
      <c r="T274" s="159" t="s">
        <v>234</v>
      </c>
      <c r="U274" s="159">
        <v>0</v>
      </c>
      <c r="V274" s="159">
        <f>ROUND(E274*U274,2)</f>
        <v>0</v>
      </c>
      <c r="W274" s="159"/>
      <c r="X274" s="150"/>
      <c r="Y274" s="150"/>
      <c r="Z274" s="150"/>
      <c r="AA274" s="150"/>
      <c r="AB274" s="150"/>
      <c r="AC274" s="150"/>
      <c r="AD274" s="150"/>
      <c r="AE274" s="150"/>
      <c r="AF274" s="150"/>
      <c r="AG274" s="150" t="s">
        <v>108</v>
      </c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>
      <c r="A275" s="157"/>
      <c r="B275" s="158"/>
      <c r="C275" s="187" t="s">
        <v>324</v>
      </c>
      <c r="D275" s="161"/>
      <c r="E275" s="162">
        <v>2</v>
      </c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50"/>
      <c r="Y275" s="150"/>
      <c r="Z275" s="150"/>
      <c r="AA275" s="150"/>
      <c r="AB275" s="150"/>
      <c r="AC275" s="150"/>
      <c r="AD275" s="150"/>
      <c r="AE275" s="150"/>
      <c r="AF275" s="150"/>
      <c r="AG275" s="150" t="s">
        <v>110</v>
      </c>
      <c r="AH275" s="150">
        <v>0</v>
      </c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>
      <c r="A276" s="172">
        <v>48</v>
      </c>
      <c r="B276" s="173" t="s">
        <v>325</v>
      </c>
      <c r="C276" s="186" t="s">
        <v>326</v>
      </c>
      <c r="D276" s="174" t="s">
        <v>189</v>
      </c>
      <c r="E276" s="175">
        <v>1</v>
      </c>
      <c r="F276" s="176"/>
      <c r="G276" s="177">
        <f>ROUND(E276*F276,2)</f>
        <v>0</v>
      </c>
      <c r="H276" s="160"/>
      <c r="I276" s="159">
        <f>ROUND(E276*H276,2)</f>
        <v>0</v>
      </c>
      <c r="J276" s="160"/>
      <c r="K276" s="159">
        <f>ROUND(E276*J276,2)</f>
        <v>0</v>
      </c>
      <c r="L276" s="159">
        <v>21</v>
      </c>
      <c r="M276" s="159">
        <f>G276*(1+L276/100)</f>
        <v>0</v>
      </c>
      <c r="N276" s="159">
        <v>0.3</v>
      </c>
      <c r="O276" s="159">
        <f>ROUND(E276*N276,2)</f>
        <v>0.3</v>
      </c>
      <c r="P276" s="159">
        <v>0</v>
      </c>
      <c r="Q276" s="159">
        <f>ROUND(E276*P276,2)</f>
        <v>0</v>
      </c>
      <c r="R276" s="159"/>
      <c r="S276" s="159" t="s">
        <v>233</v>
      </c>
      <c r="T276" s="159" t="s">
        <v>234</v>
      </c>
      <c r="U276" s="159">
        <v>0</v>
      </c>
      <c r="V276" s="159">
        <f>ROUND(E276*U276,2)</f>
        <v>0</v>
      </c>
      <c r="W276" s="159"/>
      <c r="X276" s="150"/>
      <c r="Y276" s="150"/>
      <c r="Z276" s="150"/>
      <c r="AA276" s="150"/>
      <c r="AB276" s="150"/>
      <c r="AC276" s="150"/>
      <c r="AD276" s="150"/>
      <c r="AE276" s="150"/>
      <c r="AF276" s="150"/>
      <c r="AG276" s="150" t="s">
        <v>108</v>
      </c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>
      <c r="A277" s="157"/>
      <c r="B277" s="158"/>
      <c r="C277" s="187" t="s">
        <v>319</v>
      </c>
      <c r="D277" s="161"/>
      <c r="E277" s="162">
        <v>1</v>
      </c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  <c r="R277" s="159"/>
      <c r="S277" s="159"/>
      <c r="T277" s="159"/>
      <c r="U277" s="159"/>
      <c r="V277" s="159"/>
      <c r="W277" s="159"/>
      <c r="X277" s="150"/>
      <c r="Y277" s="150"/>
      <c r="Z277" s="150"/>
      <c r="AA277" s="150"/>
      <c r="AB277" s="150"/>
      <c r="AC277" s="150"/>
      <c r="AD277" s="150"/>
      <c r="AE277" s="150"/>
      <c r="AF277" s="150"/>
      <c r="AG277" s="150" t="s">
        <v>110</v>
      </c>
      <c r="AH277" s="150">
        <v>0</v>
      </c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ht="22.5" outlineLevel="1">
      <c r="A278" s="172">
        <v>49</v>
      </c>
      <c r="B278" s="173" t="s">
        <v>327</v>
      </c>
      <c r="C278" s="186" t="s">
        <v>328</v>
      </c>
      <c r="D278" s="174" t="s">
        <v>189</v>
      </c>
      <c r="E278" s="175">
        <v>1</v>
      </c>
      <c r="F278" s="176"/>
      <c r="G278" s="177">
        <f>ROUND(E278*F278,2)</f>
        <v>0</v>
      </c>
      <c r="H278" s="160"/>
      <c r="I278" s="159">
        <f>ROUND(E278*H278,2)</f>
        <v>0</v>
      </c>
      <c r="J278" s="160"/>
      <c r="K278" s="159">
        <f>ROUND(E278*J278,2)</f>
        <v>0</v>
      </c>
      <c r="L278" s="159">
        <v>21</v>
      </c>
      <c r="M278" s="159">
        <f>G278*(1+L278/100)</f>
        <v>0</v>
      </c>
      <c r="N278" s="159">
        <v>0.5</v>
      </c>
      <c r="O278" s="159">
        <f>ROUND(E278*N278,2)</f>
        <v>0.5</v>
      </c>
      <c r="P278" s="159">
        <v>0</v>
      </c>
      <c r="Q278" s="159">
        <f>ROUND(E278*P278,2)</f>
        <v>0</v>
      </c>
      <c r="R278" s="159"/>
      <c r="S278" s="159" t="s">
        <v>233</v>
      </c>
      <c r="T278" s="159" t="s">
        <v>234</v>
      </c>
      <c r="U278" s="159">
        <v>0</v>
      </c>
      <c r="V278" s="159">
        <f>ROUND(E278*U278,2)</f>
        <v>0</v>
      </c>
      <c r="W278" s="159"/>
      <c r="X278" s="150"/>
      <c r="Y278" s="150"/>
      <c r="Z278" s="150"/>
      <c r="AA278" s="150"/>
      <c r="AB278" s="150"/>
      <c r="AC278" s="150"/>
      <c r="AD278" s="150"/>
      <c r="AE278" s="150"/>
      <c r="AF278" s="150"/>
      <c r="AG278" s="150" t="s">
        <v>108</v>
      </c>
      <c r="AH278" s="150"/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1">
      <c r="A279" s="157"/>
      <c r="B279" s="158"/>
      <c r="C279" s="187" t="s">
        <v>319</v>
      </c>
      <c r="D279" s="161"/>
      <c r="E279" s="162">
        <v>1</v>
      </c>
      <c r="F279" s="159"/>
      <c r="G279" s="159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  <c r="R279" s="159"/>
      <c r="S279" s="159"/>
      <c r="T279" s="159"/>
      <c r="U279" s="159"/>
      <c r="V279" s="159"/>
      <c r="W279" s="159"/>
      <c r="X279" s="150"/>
      <c r="Y279" s="150"/>
      <c r="Z279" s="150"/>
      <c r="AA279" s="150"/>
      <c r="AB279" s="150"/>
      <c r="AC279" s="150"/>
      <c r="AD279" s="150"/>
      <c r="AE279" s="150"/>
      <c r="AF279" s="150"/>
      <c r="AG279" s="150" t="s">
        <v>110</v>
      </c>
      <c r="AH279" s="150">
        <v>0</v>
      </c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ht="22.5" outlineLevel="1">
      <c r="A280" s="172">
        <v>50</v>
      </c>
      <c r="B280" s="173" t="s">
        <v>329</v>
      </c>
      <c r="C280" s="186" t="s">
        <v>330</v>
      </c>
      <c r="D280" s="174" t="s">
        <v>189</v>
      </c>
      <c r="E280" s="175">
        <v>1</v>
      </c>
      <c r="F280" s="176"/>
      <c r="G280" s="177">
        <f>ROUND(E280*F280,2)</f>
        <v>0</v>
      </c>
      <c r="H280" s="160"/>
      <c r="I280" s="159">
        <f>ROUND(E280*H280,2)</f>
        <v>0</v>
      </c>
      <c r="J280" s="160"/>
      <c r="K280" s="159">
        <f>ROUND(E280*J280,2)</f>
        <v>0</v>
      </c>
      <c r="L280" s="159">
        <v>21</v>
      </c>
      <c r="M280" s="159">
        <f>G280*(1+L280/100)</f>
        <v>0</v>
      </c>
      <c r="N280" s="159">
        <v>0.3</v>
      </c>
      <c r="O280" s="159">
        <f>ROUND(E280*N280,2)</f>
        <v>0.3</v>
      </c>
      <c r="P280" s="159">
        <v>0</v>
      </c>
      <c r="Q280" s="159">
        <f>ROUND(E280*P280,2)</f>
        <v>0</v>
      </c>
      <c r="R280" s="159"/>
      <c r="S280" s="159" t="s">
        <v>233</v>
      </c>
      <c r="T280" s="159" t="s">
        <v>234</v>
      </c>
      <c r="U280" s="159">
        <v>0</v>
      </c>
      <c r="V280" s="159">
        <f>ROUND(E280*U280,2)</f>
        <v>0</v>
      </c>
      <c r="W280" s="159"/>
      <c r="X280" s="150"/>
      <c r="Y280" s="150"/>
      <c r="Z280" s="150"/>
      <c r="AA280" s="150"/>
      <c r="AB280" s="150"/>
      <c r="AC280" s="150"/>
      <c r="AD280" s="150"/>
      <c r="AE280" s="150"/>
      <c r="AF280" s="150"/>
      <c r="AG280" s="150" t="s">
        <v>108</v>
      </c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>
      <c r="A281" s="157"/>
      <c r="B281" s="158"/>
      <c r="C281" s="187" t="s">
        <v>319</v>
      </c>
      <c r="D281" s="161"/>
      <c r="E281" s="162">
        <v>1</v>
      </c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50"/>
      <c r="Y281" s="150"/>
      <c r="Z281" s="150"/>
      <c r="AA281" s="150"/>
      <c r="AB281" s="150"/>
      <c r="AC281" s="150"/>
      <c r="AD281" s="150"/>
      <c r="AE281" s="150"/>
      <c r="AF281" s="150"/>
      <c r="AG281" s="150" t="s">
        <v>110</v>
      </c>
      <c r="AH281" s="150">
        <v>0</v>
      </c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ht="22.5" outlineLevel="1">
      <c r="A282" s="172">
        <v>51</v>
      </c>
      <c r="B282" s="173" t="s">
        <v>331</v>
      </c>
      <c r="C282" s="186" t="s">
        <v>332</v>
      </c>
      <c r="D282" s="174" t="s">
        <v>189</v>
      </c>
      <c r="E282" s="175">
        <v>1</v>
      </c>
      <c r="F282" s="176"/>
      <c r="G282" s="177">
        <f>ROUND(E282*F282,2)</f>
        <v>0</v>
      </c>
      <c r="H282" s="160"/>
      <c r="I282" s="159">
        <f>ROUND(E282*H282,2)</f>
        <v>0</v>
      </c>
      <c r="J282" s="160"/>
      <c r="K282" s="159">
        <f>ROUND(E282*J282,2)</f>
        <v>0</v>
      </c>
      <c r="L282" s="159">
        <v>21</v>
      </c>
      <c r="M282" s="159">
        <f>G282*(1+L282/100)</f>
        <v>0</v>
      </c>
      <c r="N282" s="159">
        <v>0.15</v>
      </c>
      <c r="O282" s="159">
        <f>ROUND(E282*N282,2)</f>
        <v>0.15</v>
      </c>
      <c r="P282" s="159">
        <v>0</v>
      </c>
      <c r="Q282" s="159">
        <f>ROUND(E282*P282,2)</f>
        <v>0</v>
      </c>
      <c r="R282" s="159"/>
      <c r="S282" s="159" t="s">
        <v>233</v>
      </c>
      <c r="T282" s="159" t="s">
        <v>234</v>
      </c>
      <c r="U282" s="159">
        <v>0</v>
      </c>
      <c r="V282" s="159">
        <f>ROUND(E282*U282,2)</f>
        <v>0</v>
      </c>
      <c r="W282" s="159"/>
      <c r="X282" s="150"/>
      <c r="Y282" s="150"/>
      <c r="Z282" s="150"/>
      <c r="AA282" s="150"/>
      <c r="AB282" s="150"/>
      <c r="AC282" s="150"/>
      <c r="AD282" s="150"/>
      <c r="AE282" s="150"/>
      <c r="AF282" s="150"/>
      <c r="AG282" s="150" t="s">
        <v>108</v>
      </c>
      <c r="AH282" s="150"/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1">
      <c r="A283" s="157"/>
      <c r="B283" s="158"/>
      <c r="C283" s="187" t="s">
        <v>319</v>
      </c>
      <c r="D283" s="161"/>
      <c r="E283" s="162">
        <v>1</v>
      </c>
      <c r="F283" s="159"/>
      <c r="G283" s="159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  <c r="R283" s="159"/>
      <c r="S283" s="159"/>
      <c r="T283" s="159"/>
      <c r="U283" s="159"/>
      <c r="V283" s="159"/>
      <c r="W283" s="159"/>
      <c r="X283" s="150"/>
      <c r="Y283" s="150"/>
      <c r="Z283" s="150"/>
      <c r="AA283" s="150"/>
      <c r="AB283" s="150"/>
      <c r="AC283" s="150"/>
      <c r="AD283" s="150"/>
      <c r="AE283" s="150"/>
      <c r="AF283" s="150"/>
      <c r="AG283" s="150" t="s">
        <v>110</v>
      </c>
      <c r="AH283" s="150">
        <v>0</v>
      </c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>
      <c r="A284" s="172">
        <v>52</v>
      </c>
      <c r="B284" s="173" t="s">
        <v>333</v>
      </c>
      <c r="C284" s="186" t="s">
        <v>334</v>
      </c>
      <c r="D284" s="174" t="s">
        <v>189</v>
      </c>
      <c r="E284" s="175">
        <v>1</v>
      </c>
      <c r="F284" s="176"/>
      <c r="G284" s="177">
        <f>ROUND(E284*F284,2)</f>
        <v>0</v>
      </c>
      <c r="H284" s="160"/>
      <c r="I284" s="159">
        <f>ROUND(E284*H284,2)</f>
        <v>0</v>
      </c>
      <c r="J284" s="160"/>
      <c r="K284" s="159">
        <f>ROUND(E284*J284,2)</f>
        <v>0</v>
      </c>
      <c r="L284" s="159">
        <v>21</v>
      </c>
      <c r="M284" s="159">
        <f>G284*(1+L284/100)</f>
        <v>0</v>
      </c>
      <c r="N284" s="159">
        <v>0.03</v>
      </c>
      <c r="O284" s="159">
        <f>ROUND(E284*N284,2)</f>
        <v>0.03</v>
      </c>
      <c r="P284" s="159">
        <v>0</v>
      </c>
      <c r="Q284" s="159">
        <f>ROUND(E284*P284,2)</f>
        <v>0</v>
      </c>
      <c r="R284" s="159"/>
      <c r="S284" s="159" t="s">
        <v>233</v>
      </c>
      <c r="T284" s="159" t="s">
        <v>234</v>
      </c>
      <c r="U284" s="159">
        <v>0</v>
      </c>
      <c r="V284" s="159">
        <f>ROUND(E284*U284,2)</f>
        <v>0</v>
      </c>
      <c r="W284" s="159"/>
      <c r="X284" s="150"/>
      <c r="Y284" s="150"/>
      <c r="Z284" s="150"/>
      <c r="AA284" s="150"/>
      <c r="AB284" s="150"/>
      <c r="AC284" s="150"/>
      <c r="AD284" s="150"/>
      <c r="AE284" s="150"/>
      <c r="AF284" s="150"/>
      <c r="AG284" s="150" t="s">
        <v>108</v>
      </c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>
      <c r="A285" s="157"/>
      <c r="B285" s="158"/>
      <c r="C285" s="187" t="s">
        <v>319</v>
      </c>
      <c r="D285" s="161"/>
      <c r="E285" s="162">
        <v>1</v>
      </c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  <c r="R285" s="159"/>
      <c r="S285" s="159"/>
      <c r="T285" s="159"/>
      <c r="U285" s="159"/>
      <c r="V285" s="159"/>
      <c r="W285" s="159"/>
      <c r="X285" s="150"/>
      <c r="Y285" s="150"/>
      <c r="Z285" s="150"/>
      <c r="AA285" s="150"/>
      <c r="AB285" s="150"/>
      <c r="AC285" s="150"/>
      <c r="AD285" s="150"/>
      <c r="AE285" s="150"/>
      <c r="AF285" s="150"/>
      <c r="AG285" s="150" t="s">
        <v>110</v>
      </c>
      <c r="AH285" s="150">
        <v>0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ht="22.5" outlineLevel="1">
      <c r="A286" s="172">
        <v>53</v>
      </c>
      <c r="B286" s="173" t="s">
        <v>335</v>
      </c>
      <c r="C286" s="186" t="s">
        <v>336</v>
      </c>
      <c r="D286" s="174" t="s">
        <v>189</v>
      </c>
      <c r="E286" s="175">
        <v>5</v>
      </c>
      <c r="F286" s="176"/>
      <c r="G286" s="177">
        <f>ROUND(E286*F286,2)</f>
        <v>0</v>
      </c>
      <c r="H286" s="160"/>
      <c r="I286" s="159">
        <f>ROUND(E286*H286,2)</f>
        <v>0</v>
      </c>
      <c r="J286" s="160"/>
      <c r="K286" s="159">
        <f>ROUND(E286*J286,2)</f>
        <v>0</v>
      </c>
      <c r="L286" s="159">
        <v>21</v>
      </c>
      <c r="M286" s="159">
        <f>G286*(1+L286/100)</f>
        <v>0</v>
      </c>
      <c r="N286" s="159">
        <v>7.0000000000000007E-2</v>
      </c>
      <c r="O286" s="159">
        <f>ROUND(E286*N286,2)</f>
        <v>0.35</v>
      </c>
      <c r="P286" s="159">
        <v>0</v>
      </c>
      <c r="Q286" s="159">
        <f>ROUND(E286*P286,2)</f>
        <v>0</v>
      </c>
      <c r="R286" s="159"/>
      <c r="S286" s="159" t="s">
        <v>233</v>
      </c>
      <c r="T286" s="159" t="s">
        <v>234</v>
      </c>
      <c r="U286" s="159">
        <v>0</v>
      </c>
      <c r="V286" s="159">
        <f>ROUND(E286*U286,2)</f>
        <v>0</v>
      </c>
      <c r="W286" s="159"/>
      <c r="X286" s="150"/>
      <c r="Y286" s="150"/>
      <c r="Z286" s="150"/>
      <c r="AA286" s="150"/>
      <c r="AB286" s="150"/>
      <c r="AC286" s="150"/>
      <c r="AD286" s="150"/>
      <c r="AE286" s="150"/>
      <c r="AF286" s="150"/>
      <c r="AG286" s="150" t="s">
        <v>108</v>
      </c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>
      <c r="A287" s="157"/>
      <c r="B287" s="158"/>
      <c r="C287" s="187" t="s">
        <v>337</v>
      </c>
      <c r="D287" s="161"/>
      <c r="E287" s="162">
        <v>5</v>
      </c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50"/>
      <c r="Y287" s="150"/>
      <c r="Z287" s="150"/>
      <c r="AA287" s="150"/>
      <c r="AB287" s="150"/>
      <c r="AC287" s="150"/>
      <c r="AD287" s="150"/>
      <c r="AE287" s="150"/>
      <c r="AF287" s="150"/>
      <c r="AG287" s="150" t="s">
        <v>110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1">
      <c r="A288" s="172">
        <v>54</v>
      </c>
      <c r="B288" s="173" t="s">
        <v>338</v>
      </c>
      <c r="C288" s="186" t="s">
        <v>339</v>
      </c>
      <c r="D288" s="174" t="s">
        <v>189</v>
      </c>
      <c r="E288" s="175">
        <v>2</v>
      </c>
      <c r="F288" s="176"/>
      <c r="G288" s="177">
        <f>ROUND(E288*F288,2)</f>
        <v>0</v>
      </c>
      <c r="H288" s="160"/>
      <c r="I288" s="159">
        <f>ROUND(E288*H288,2)</f>
        <v>0</v>
      </c>
      <c r="J288" s="160"/>
      <c r="K288" s="159">
        <f>ROUND(E288*J288,2)</f>
        <v>0</v>
      </c>
      <c r="L288" s="159">
        <v>21</v>
      </c>
      <c r="M288" s="159">
        <f>G288*(1+L288/100)</f>
        <v>0</v>
      </c>
      <c r="N288" s="159">
        <v>0.03</v>
      </c>
      <c r="O288" s="159">
        <f>ROUND(E288*N288,2)</f>
        <v>0.06</v>
      </c>
      <c r="P288" s="159">
        <v>0</v>
      </c>
      <c r="Q288" s="159">
        <f>ROUND(E288*P288,2)</f>
        <v>0</v>
      </c>
      <c r="R288" s="159"/>
      <c r="S288" s="159" t="s">
        <v>233</v>
      </c>
      <c r="T288" s="159" t="s">
        <v>234</v>
      </c>
      <c r="U288" s="159">
        <v>0</v>
      </c>
      <c r="V288" s="159">
        <f>ROUND(E288*U288,2)</f>
        <v>0</v>
      </c>
      <c r="W288" s="159"/>
      <c r="X288" s="150"/>
      <c r="Y288" s="150"/>
      <c r="Z288" s="150"/>
      <c r="AA288" s="150"/>
      <c r="AB288" s="150"/>
      <c r="AC288" s="150"/>
      <c r="AD288" s="150"/>
      <c r="AE288" s="150"/>
      <c r="AF288" s="150"/>
      <c r="AG288" s="150" t="s">
        <v>108</v>
      </c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1">
      <c r="A289" s="157"/>
      <c r="B289" s="158"/>
      <c r="C289" s="187" t="s">
        <v>324</v>
      </c>
      <c r="D289" s="161"/>
      <c r="E289" s="162">
        <v>2</v>
      </c>
      <c r="F289" s="159"/>
      <c r="G289" s="159"/>
      <c r="H289" s="159"/>
      <c r="I289" s="159"/>
      <c r="J289" s="159"/>
      <c r="K289" s="159"/>
      <c r="L289" s="159"/>
      <c r="M289" s="159"/>
      <c r="N289" s="159"/>
      <c r="O289" s="159"/>
      <c r="P289" s="159"/>
      <c r="Q289" s="159"/>
      <c r="R289" s="159"/>
      <c r="S289" s="159"/>
      <c r="T289" s="159"/>
      <c r="U289" s="159"/>
      <c r="V289" s="159"/>
      <c r="W289" s="159"/>
      <c r="X289" s="150"/>
      <c r="Y289" s="150"/>
      <c r="Z289" s="150"/>
      <c r="AA289" s="150"/>
      <c r="AB289" s="150"/>
      <c r="AC289" s="150"/>
      <c r="AD289" s="150"/>
      <c r="AE289" s="150"/>
      <c r="AF289" s="150"/>
      <c r="AG289" s="150" t="s">
        <v>110</v>
      </c>
      <c r="AH289" s="150">
        <v>0</v>
      </c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ht="22.5" outlineLevel="1">
      <c r="A290" s="172">
        <v>55</v>
      </c>
      <c r="B290" s="173" t="s">
        <v>340</v>
      </c>
      <c r="C290" s="186" t="s">
        <v>341</v>
      </c>
      <c r="D290" s="174" t="s">
        <v>116</v>
      </c>
      <c r="E290" s="175">
        <v>84.5</v>
      </c>
      <c r="F290" s="176"/>
      <c r="G290" s="177">
        <f>ROUND(E290*F290,2)</f>
        <v>0</v>
      </c>
      <c r="H290" s="160"/>
      <c r="I290" s="159">
        <f>ROUND(E290*H290,2)</f>
        <v>0</v>
      </c>
      <c r="J290" s="160"/>
      <c r="K290" s="159">
        <f>ROUND(E290*J290,2)</f>
        <v>0</v>
      </c>
      <c r="L290" s="159">
        <v>21</v>
      </c>
      <c r="M290" s="159">
        <f>G290*(1+L290/100)</f>
        <v>0</v>
      </c>
      <c r="N290" s="159">
        <v>0.06</v>
      </c>
      <c r="O290" s="159">
        <f>ROUND(E290*N290,2)</f>
        <v>5.07</v>
      </c>
      <c r="P290" s="159">
        <v>0</v>
      </c>
      <c r="Q290" s="159">
        <f>ROUND(E290*P290,2)</f>
        <v>0</v>
      </c>
      <c r="R290" s="159"/>
      <c r="S290" s="159" t="s">
        <v>233</v>
      </c>
      <c r="T290" s="159" t="s">
        <v>234</v>
      </c>
      <c r="U290" s="159">
        <v>0</v>
      </c>
      <c r="V290" s="159">
        <f>ROUND(E290*U290,2)</f>
        <v>0</v>
      </c>
      <c r="W290" s="159"/>
      <c r="X290" s="150"/>
      <c r="Y290" s="150"/>
      <c r="Z290" s="150"/>
      <c r="AA290" s="150"/>
      <c r="AB290" s="150"/>
      <c r="AC290" s="150"/>
      <c r="AD290" s="150"/>
      <c r="AE290" s="150"/>
      <c r="AF290" s="150"/>
      <c r="AG290" s="150" t="s">
        <v>108</v>
      </c>
      <c r="AH290" s="150"/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>
      <c r="A291" s="157"/>
      <c r="B291" s="158"/>
      <c r="C291" s="187" t="s">
        <v>342</v>
      </c>
      <c r="D291" s="161"/>
      <c r="E291" s="162">
        <v>84.5</v>
      </c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  <c r="R291" s="159"/>
      <c r="S291" s="159"/>
      <c r="T291" s="159"/>
      <c r="U291" s="159"/>
      <c r="V291" s="159"/>
      <c r="W291" s="159"/>
      <c r="X291" s="150"/>
      <c r="Y291" s="150"/>
      <c r="Z291" s="150"/>
      <c r="AA291" s="150"/>
      <c r="AB291" s="150"/>
      <c r="AC291" s="150"/>
      <c r="AD291" s="150"/>
      <c r="AE291" s="150"/>
      <c r="AF291" s="150"/>
      <c r="AG291" s="150" t="s">
        <v>110</v>
      </c>
      <c r="AH291" s="150">
        <v>0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ht="22.5" outlineLevel="1">
      <c r="A292" s="172">
        <v>56</v>
      </c>
      <c r="B292" s="173" t="s">
        <v>343</v>
      </c>
      <c r="C292" s="186" t="s">
        <v>344</v>
      </c>
      <c r="D292" s="174" t="s">
        <v>189</v>
      </c>
      <c r="E292" s="175">
        <v>1</v>
      </c>
      <c r="F292" s="176"/>
      <c r="G292" s="177">
        <f>ROUND(E292*F292,2)</f>
        <v>0</v>
      </c>
      <c r="H292" s="160"/>
      <c r="I292" s="159">
        <f>ROUND(E292*H292,2)</f>
        <v>0</v>
      </c>
      <c r="J292" s="160"/>
      <c r="K292" s="159">
        <f>ROUND(E292*J292,2)</f>
        <v>0</v>
      </c>
      <c r="L292" s="159">
        <v>21</v>
      </c>
      <c r="M292" s="159">
        <f>G292*(1+L292/100)</f>
        <v>0</v>
      </c>
      <c r="N292" s="159">
        <v>0.25</v>
      </c>
      <c r="O292" s="159">
        <f>ROUND(E292*N292,2)</f>
        <v>0.25</v>
      </c>
      <c r="P292" s="159">
        <v>0</v>
      </c>
      <c r="Q292" s="159">
        <f>ROUND(E292*P292,2)</f>
        <v>0</v>
      </c>
      <c r="R292" s="159"/>
      <c r="S292" s="159" t="s">
        <v>233</v>
      </c>
      <c r="T292" s="159" t="s">
        <v>234</v>
      </c>
      <c r="U292" s="159">
        <v>0</v>
      </c>
      <c r="V292" s="159">
        <f>ROUND(E292*U292,2)</f>
        <v>0</v>
      </c>
      <c r="W292" s="159"/>
      <c r="X292" s="150"/>
      <c r="Y292" s="150"/>
      <c r="Z292" s="150"/>
      <c r="AA292" s="150"/>
      <c r="AB292" s="150"/>
      <c r="AC292" s="150"/>
      <c r="AD292" s="150"/>
      <c r="AE292" s="150"/>
      <c r="AF292" s="150"/>
      <c r="AG292" s="150" t="s">
        <v>108</v>
      </c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1">
      <c r="A293" s="157"/>
      <c r="B293" s="158"/>
      <c r="C293" s="187" t="s">
        <v>319</v>
      </c>
      <c r="D293" s="161"/>
      <c r="E293" s="162">
        <v>1</v>
      </c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  <c r="R293" s="159"/>
      <c r="S293" s="159"/>
      <c r="T293" s="159"/>
      <c r="U293" s="159"/>
      <c r="V293" s="159"/>
      <c r="W293" s="159"/>
      <c r="X293" s="150"/>
      <c r="Y293" s="150"/>
      <c r="Z293" s="150"/>
      <c r="AA293" s="150"/>
      <c r="AB293" s="150"/>
      <c r="AC293" s="150"/>
      <c r="AD293" s="150"/>
      <c r="AE293" s="150"/>
      <c r="AF293" s="150"/>
      <c r="AG293" s="150" t="s">
        <v>110</v>
      </c>
      <c r="AH293" s="150">
        <v>0</v>
      </c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ht="22.5" outlineLevel="1">
      <c r="A294" s="172">
        <v>57</v>
      </c>
      <c r="B294" s="173" t="s">
        <v>345</v>
      </c>
      <c r="C294" s="186" t="s">
        <v>346</v>
      </c>
      <c r="D294" s="174" t="s">
        <v>106</v>
      </c>
      <c r="E294" s="175">
        <v>6.9</v>
      </c>
      <c r="F294" s="176"/>
      <c r="G294" s="177">
        <f>ROUND(E294*F294,2)</f>
        <v>0</v>
      </c>
      <c r="H294" s="160"/>
      <c r="I294" s="159">
        <f>ROUND(E294*H294,2)</f>
        <v>0</v>
      </c>
      <c r="J294" s="160"/>
      <c r="K294" s="159">
        <f>ROUND(E294*J294,2)</f>
        <v>0</v>
      </c>
      <c r="L294" s="159">
        <v>21</v>
      </c>
      <c r="M294" s="159">
        <f>G294*(1+L294/100)</f>
        <v>0</v>
      </c>
      <c r="N294" s="159">
        <v>0</v>
      </c>
      <c r="O294" s="159">
        <f>ROUND(E294*N294,2)</f>
        <v>0</v>
      </c>
      <c r="P294" s="159">
        <v>0.5</v>
      </c>
      <c r="Q294" s="159">
        <f>ROUND(E294*P294,2)</f>
        <v>3.45</v>
      </c>
      <c r="R294" s="159"/>
      <c r="S294" s="159" t="s">
        <v>233</v>
      </c>
      <c r="T294" s="159" t="s">
        <v>234</v>
      </c>
      <c r="U294" s="159">
        <v>0</v>
      </c>
      <c r="V294" s="159">
        <f>ROUND(E294*U294,2)</f>
        <v>0</v>
      </c>
      <c r="W294" s="159"/>
      <c r="X294" s="150"/>
      <c r="Y294" s="150"/>
      <c r="Z294" s="150"/>
      <c r="AA294" s="150"/>
      <c r="AB294" s="150"/>
      <c r="AC294" s="150"/>
      <c r="AD294" s="150"/>
      <c r="AE294" s="150"/>
      <c r="AF294" s="150"/>
      <c r="AG294" s="150" t="s">
        <v>108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1">
      <c r="A295" s="157"/>
      <c r="B295" s="158"/>
      <c r="C295" s="187" t="s">
        <v>109</v>
      </c>
      <c r="D295" s="161"/>
      <c r="E295" s="162"/>
      <c r="F295" s="159"/>
      <c r="G295" s="159"/>
      <c r="H295" s="159"/>
      <c r="I295" s="159"/>
      <c r="J295" s="159"/>
      <c r="K295" s="159"/>
      <c r="L295" s="159"/>
      <c r="M295" s="159"/>
      <c r="N295" s="159"/>
      <c r="O295" s="159"/>
      <c r="P295" s="159"/>
      <c r="Q295" s="159"/>
      <c r="R295" s="159"/>
      <c r="S295" s="159"/>
      <c r="T295" s="159"/>
      <c r="U295" s="159"/>
      <c r="V295" s="159"/>
      <c r="W295" s="159"/>
      <c r="X295" s="150"/>
      <c r="Y295" s="150"/>
      <c r="Z295" s="150"/>
      <c r="AA295" s="150"/>
      <c r="AB295" s="150"/>
      <c r="AC295" s="150"/>
      <c r="AD295" s="150"/>
      <c r="AE295" s="150"/>
      <c r="AF295" s="150"/>
      <c r="AG295" s="150" t="s">
        <v>110</v>
      </c>
      <c r="AH295" s="150">
        <v>0</v>
      </c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1">
      <c r="A296" s="157"/>
      <c r="B296" s="158"/>
      <c r="C296" s="187" t="s">
        <v>347</v>
      </c>
      <c r="D296" s="161"/>
      <c r="E296" s="162">
        <v>2.06</v>
      </c>
      <c r="F296" s="159"/>
      <c r="G296" s="159"/>
      <c r="H296" s="159"/>
      <c r="I296" s="159"/>
      <c r="J296" s="159"/>
      <c r="K296" s="159"/>
      <c r="L296" s="159"/>
      <c r="M296" s="159"/>
      <c r="N296" s="159"/>
      <c r="O296" s="159"/>
      <c r="P296" s="159"/>
      <c r="Q296" s="159"/>
      <c r="R296" s="159"/>
      <c r="S296" s="159"/>
      <c r="T296" s="159"/>
      <c r="U296" s="159"/>
      <c r="V296" s="159"/>
      <c r="W296" s="159"/>
      <c r="X296" s="150"/>
      <c r="Y296" s="150"/>
      <c r="Z296" s="150"/>
      <c r="AA296" s="150"/>
      <c r="AB296" s="150"/>
      <c r="AC296" s="150"/>
      <c r="AD296" s="150"/>
      <c r="AE296" s="150"/>
      <c r="AF296" s="150"/>
      <c r="AG296" s="150" t="s">
        <v>110</v>
      </c>
      <c r="AH296" s="150">
        <v>0</v>
      </c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1">
      <c r="A297" s="157"/>
      <c r="B297" s="158"/>
      <c r="C297" s="187" t="s">
        <v>348</v>
      </c>
      <c r="D297" s="161"/>
      <c r="E297" s="162">
        <v>4.84</v>
      </c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  <c r="R297" s="159"/>
      <c r="S297" s="159"/>
      <c r="T297" s="159"/>
      <c r="U297" s="159"/>
      <c r="V297" s="159"/>
      <c r="W297" s="159"/>
      <c r="X297" s="150"/>
      <c r="Y297" s="150"/>
      <c r="Z297" s="150"/>
      <c r="AA297" s="150"/>
      <c r="AB297" s="150"/>
      <c r="AC297" s="150"/>
      <c r="AD297" s="150"/>
      <c r="AE297" s="150"/>
      <c r="AF297" s="150"/>
      <c r="AG297" s="150" t="s">
        <v>110</v>
      </c>
      <c r="AH297" s="150">
        <v>0</v>
      </c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ht="22.5" outlineLevel="1">
      <c r="A298" s="172">
        <v>58</v>
      </c>
      <c r="B298" s="173" t="s">
        <v>349</v>
      </c>
      <c r="C298" s="186" t="s">
        <v>350</v>
      </c>
      <c r="D298" s="174" t="s">
        <v>189</v>
      </c>
      <c r="E298" s="175">
        <v>2</v>
      </c>
      <c r="F298" s="176"/>
      <c r="G298" s="177">
        <f>ROUND(E298*F298,2)</f>
        <v>0</v>
      </c>
      <c r="H298" s="160"/>
      <c r="I298" s="159">
        <f>ROUND(E298*H298,2)</f>
        <v>0</v>
      </c>
      <c r="J298" s="160"/>
      <c r="K298" s="159">
        <f>ROUND(E298*J298,2)</f>
        <v>0</v>
      </c>
      <c r="L298" s="159">
        <v>21</v>
      </c>
      <c r="M298" s="159">
        <f>G298*(1+L298/100)</f>
        <v>0</v>
      </c>
      <c r="N298" s="159">
        <v>0</v>
      </c>
      <c r="O298" s="159">
        <f>ROUND(E298*N298,2)</f>
        <v>0</v>
      </c>
      <c r="P298" s="159">
        <v>0.5</v>
      </c>
      <c r="Q298" s="159">
        <f>ROUND(E298*P298,2)</f>
        <v>1</v>
      </c>
      <c r="R298" s="159"/>
      <c r="S298" s="159" t="s">
        <v>233</v>
      </c>
      <c r="T298" s="159" t="s">
        <v>234</v>
      </c>
      <c r="U298" s="159">
        <v>0</v>
      </c>
      <c r="V298" s="159">
        <f>ROUND(E298*U298,2)</f>
        <v>0</v>
      </c>
      <c r="W298" s="159"/>
      <c r="X298" s="150"/>
      <c r="Y298" s="150"/>
      <c r="Z298" s="150"/>
      <c r="AA298" s="150"/>
      <c r="AB298" s="150"/>
      <c r="AC298" s="150"/>
      <c r="AD298" s="150"/>
      <c r="AE298" s="150"/>
      <c r="AF298" s="150"/>
      <c r="AG298" s="150" t="s">
        <v>108</v>
      </c>
      <c r="AH298" s="150"/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>
      <c r="A299" s="157"/>
      <c r="B299" s="158"/>
      <c r="C299" s="187" t="s">
        <v>109</v>
      </c>
      <c r="D299" s="161"/>
      <c r="E299" s="162"/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  <c r="R299" s="159"/>
      <c r="S299" s="159"/>
      <c r="T299" s="159"/>
      <c r="U299" s="159"/>
      <c r="V299" s="159"/>
      <c r="W299" s="159"/>
      <c r="X299" s="150"/>
      <c r="Y299" s="150"/>
      <c r="Z299" s="150"/>
      <c r="AA299" s="150"/>
      <c r="AB299" s="150"/>
      <c r="AC299" s="150"/>
      <c r="AD299" s="150"/>
      <c r="AE299" s="150"/>
      <c r="AF299" s="150"/>
      <c r="AG299" s="150" t="s">
        <v>110</v>
      </c>
      <c r="AH299" s="150">
        <v>0</v>
      </c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>
      <c r="A300" s="157"/>
      <c r="B300" s="158"/>
      <c r="C300" s="187" t="s">
        <v>351</v>
      </c>
      <c r="D300" s="161"/>
      <c r="E300" s="162">
        <v>2</v>
      </c>
      <c r="F300" s="159"/>
      <c r="G300" s="159"/>
      <c r="H300" s="159"/>
      <c r="I300" s="159"/>
      <c r="J300" s="159"/>
      <c r="K300" s="159"/>
      <c r="L300" s="159"/>
      <c r="M300" s="159"/>
      <c r="N300" s="159"/>
      <c r="O300" s="159"/>
      <c r="P300" s="159"/>
      <c r="Q300" s="159"/>
      <c r="R300" s="159"/>
      <c r="S300" s="159"/>
      <c r="T300" s="159"/>
      <c r="U300" s="159"/>
      <c r="V300" s="159"/>
      <c r="W300" s="159"/>
      <c r="X300" s="150"/>
      <c r="Y300" s="150"/>
      <c r="Z300" s="150"/>
      <c r="AA300" s="150"/>
      <c r="AB300" s="150"/>
      <c r="AC300" s="150"/>
      <c r="AD300" s="150"/>
      <c r="AE300" s="150"/>
      <c r="AF300" s="150"/>
      <c r="AG300" s="150" t="s">
        <v>110</v>
      </c>
      <c r="AH300" s="150">
        <v>0</v>
      </c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ht="33.75" outlineLevel="1">
      <c r="A301" s="172">
        <v>59</v>
      </c>
      <c r="B301" s="173" t="s">
        <v>352</v>
      </c>
      <c r="C301" s="186" t="s">
        <v>353</v>
      </c>
      <c r="D301" s="174" t="s">
        <v>189</v>
      </c>
      <c r="E301" s="175">
        <v>2</v>
      </c>
      <c r="F301" s="176"/>
      <c r="G301" s="177">
        <f>ROUND(E301*F301,2)</f>
        <v>0</v>
      </c>
      <c r="H301" s="160"/>
      <c r="I301" s="159">
        <f>ROUND(E301*H301,2)</f>
        <v>0</v>
      </c>
      <c r="J301" s="160"/>
      <c r="K301" s="159">
        <f>ROUND(E301*J301,2)</f>
        <v>0</v>
      </c>
      <c r="L301" s="159">
        <v>21</v>
      </c>
      <c r="M301" s="159">
        <f>G301*(1+L301/100)</f>
        <v>0</v>
      </c>
      <c r="N301" s="159">
        <v>0</v>
      </c>
      <c r="O301" s="159">
        <f>ROUND(E301*N301,2)</f>
        <v>0</v>
      </c>
      <c r="P301" s="159">
        <v>0.3</v>
      </c>
      <c r="Q301" s="159">
        <f>ROUND(E301*P301,2)</f>
        <v>0.6</v>
      </c>
      <c r="R301" s="159"/>
      <c r="S301" s="159" t="s">
        <v>233</v>
      </c>
      <c r="T301" s="159" t="s">
        <v>234</v>
      </c>
      <c r="U301" s="159">
        <v>0</v>
      </c>
      <c r="V301" s="159">
        <f>ROUND(E301*U301,2)</f>
        <v>0</v>
      </c>
      <c r="W301" s="159"/>
      <c r="X301" s="150"/>
      <c r="Y301" s="150"/>
      <c r="Z301" s="150"/>
      <c r="AA301" s="150"/>
      <c r="AB301" s="150"/>
      <c r="AC301" s="150"/>
      <c r="AD301" s="150"/>
      <c r="AE301" s="150"/>
      <c r="AF301" s="150"/>
      <c r="AG301" s="150" t="s">
        <v>108</v>
      </c>
      <c r="AH301" s="150"/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1">
      <c r="A302" s="157"/>
      <c r="B302" s="158"/>
      <c r="C302" s="187" t="s">
        <v>354</v>
      </c>
      <c r="D302" s="161"/>
      <c r="E302" s="162">
        <v>2</v>
      </c>
      <c r="F302" s="159"/>
      <c r="G302" s="159"/>
      <c r="H302" s="159"/>
      <c r="I302" s="159"/>
      <c r="J302" s="159"/>
      <c r="K302" s="159"/>
      <c r="L302" s="159"/>
      <c r="M302" s="159"/>
      <c r="N302" s="159"/>
      <c r="O302" s="159"/>
      <c r="P302" s="159"/>
      <c r="Q302" s="159"/>
      <c r="R302" s="159"/>
      <c r="S302" s="159"/>
      <c r="T302" s="159"/>
      <c r="U302" s="159"/>
      <c r="V302" s="159"/>
      <c r="W302" s="159"/>
      <c r="X302" s="150"/>
      <c r="Y302" s="150"/>
      <c r="Z302" s="150"/>
      <c r="AA302" s="150"/>
      <c r="AB302" s="150"/>
      <c r="AC302" s="150"/>
      <c r="AD302" s="150"/>
      <c r="AE302" s="150"/>
      <c r="AF302" s="150"/>
      <c r="AG302" s="150" t="s">
        <v>110</v>
      </c>
      <c r="AH302" s="150">
        <v>0</v>
      </c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>
      <c r="A303" s="166" t="s">
        <v>102</v>
      </c>
      <c r="B303" s="167" t="s">
        <v>65</v>
      </c>
      <c r="C303" s="185" t="s">
        <v>66</v>
      </c>
      <c r="D303" s="168"/>
      <c r="E303" s="169"/>
      <c r="F303" s="170"/>
      <c r="G303" s="171">
        <f>SUMIF(AG304:AG307,"&lt;&gt;NOR",G304:G307)</f>
        <v>0</v>
      </c>
      <c r="H303" s="165"/>
      <c r="I303" s="165">
        <f>SUM(I304:I307)</f>
        <v>0</v>
      </c>
      <c r="J303" s="165"/>
      <c r="K303" s="165">
        <f>SUM(K304:K307)</f>
        <v>0</v>
      </c>
      <c r="L303" s="165"/>
      <c r="M303" s="165">
        <f>SUM(M304:M307)</f>
        <v>0</v>
      </c>
      <c r="N303" s="165"/>
      <c r="O303" s="165">
        <f>SUM(O304:O307)</f>
        <v>23.2</v>
      </c>
      <c r="P303" s="165"/>
      <c r="Q303" s="165">
        <f>SUM(Q304:Q307)</f>
        <v>0</v>
      </c>
      <c r="R303" s="165"/>
      <c r="S303" s="165"/>
      <c r="T303" s="165"/>
      <c r="U303" s="165"/>
      <c r="V303" s="165">
        <f>SUM(V304:V307)</f>
        <v>26.04</v>
      </c>
      <c r="W303" s="165"/>
      <c r="AG303" t="s">
        <v>103</v>
      </c>
    </row>
    <row r="304" spans="1:60" ht="22.5" outlineLevel="1">
      <c r="A304" s="172">
        <v>60</v>
      </c>
      <c r="B304" s="173" t="s">
        <v>355</v>
      </c>
      <c r="C304" s="186" t="s">
        <v>356</v>
      </c>
      <c r="D304" s="174" t="s">
        <v>116</v>
      </c>
      <c r="E304" s="175">
        <v>186</v>
      </c>
      <c r="F304" s="176"/>
      <c r="G304" s="177">
        <f>ROUND(E304*F304,2)</f>
        <v>0</v>
      </c>
      <c r="H304" s="160"/>
      <c r="I304" s="159">
        <f>ROUND(E304*H304,2)</f>
        <v>0</v>
      </c>
      <c r="J304" s="160"/>
      <c r="K304" s="159">
        <f>ROUND(E304*J304,2)</f>
        <v>0</v>
      </c>
      <c r="L304" s="159">
        <v>21</v>
      </c>
      <c r="M304" s="159">
        <f>G304*(1+L304/100)</f>
        <v>0</v>
      </c>
      <c r="N304" s="159">
        <v>0.12472</v>
      </c>
      <c r="O304" s="159">
        <f>ROUND(E304*N304,2)</f>
        <v>23.2</v>
      </c>
      <c r="P304" s="159">
        <v>0</v>
      </c>
      <c r="Q304" s="159">
        <f>ROUND(E304*P304,2)</f>
        <v>0</v>
      </c>
      <c r="R304" s="159"/>
      <c r="S304" s="159" t="s">
        <v>107</v>
      </c>
      <c r="T304" s="159" t="s">
        <v>107</v>
      </c>
      <c r="U304" s="159">
        <v>0.14000000000000001</v>
      </c>
      <c r="V304" s="159">
        <f>ROUND(E304*U304,2)</f>
        <v>26.04</v>
      </c>
      <c r="W304" s="159"/>
      <c r="X304" s="150"/>
      <c r="Y304" s="150"/>
      <c r="Z304" s="150"/>
      <c r="AA304" s="150"/>
      <c r="AB304" s="150"/>
      <c r="AC304" s="150"/>
      <c r="AD304" s="150"/>
      <c r="AE304" s="150"/>
      <c r="AF304" s="150"/>
      <c r="AG304" s="150" t="s">
        <v>108</v>
      </c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1">
      <c r="A305" s="157"/>
      <c r="B305" s="158"/>
      <c r="C305" s="187" t="s">
        <v>139</v>
      </c>
      <c r="D305" s="161"/>
      <c r="E305" s="162"/>
      <c r="F305" s="159"/>
      <c r="G305" s="159"/>
      <c r="H305" s="159"/>
      <c r="I305" s="159"/>
      <c r="J305" s="159"/>
      <c r="K305" s="159"/>
      <c r="L305" s="159"/>
      <c r="M305" s="159"/>
      <c r="N305" s="159"/>
      <c r="O305" s="159"/>
      <c r="P305" s="159"/>
      <c r="Q305" s="159"/>
      <c r="R305" s="159"/>
      <c r="S305" s="159"/>
      <c r="T305" s="159"/>
      <c r="U305" s="159"/>
      <c r="V305" s="159"/>
      <c r="W305" s="159"/>
      <c r="X305" s="150"/>
      <c r="Y305" s="150"/>
      <c r="Z305" s="150"/>
      <c r="AA305" s="150"/>
      <c r="AB305" s="150"/>
      <c r="AC305" s="150"/>
      <c r="AD305" s="150"/>
      <c r="AE305" s="150"/>
      <c r="AF305" s="150"/>
      <c r="AG305" s="150" t="s">
        <v>110</v>
      </c>
      <c r="AH305" s="150">
        <v>0</v>
      </c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1">
      <c r="A306" s="157"/>
      <c r="B306" s="158"/>
      <c r="C306" s="187" t="s">
        <v>357</v>
      </c>
      <c r="D306" s="161"/>
      <c r="E306" s="162">
        <v>117.8</v>
      </c>
      <c r="F306" s="159"/>
      <c r="G306" s="159"/>
      <c r="H306" s="159"/>
      <c r="I306" s="159"/>
      <c r="J306" s="159"/>
      <c r="K306" s="159"/>
      <c r="L306" s="159"/>
      <c r="M306" s="159"/>
      <c r="N306" s="159"/>
      <c r="O306" s="159"/>
      <c r="P306" s="159"/>
      <c r="Q306" s="159"/>
      <c r="R306" s="159"/>
      <c r="S306" s="159"/>
      <c r="T306" s="159"/>
      <c r="U306" s="159"/>
      <c r="V306" s="159"/>
      <c r="W306" s="159"/>
      <c r="X306" s="150"/>
      <c r="Y306" s="150"/>
      <c r="Z306" s="150"/>
      <c r="AA306" s="150"/>
      <c r="AB306" s="150"/>
      <c r="AC306" s="150"/>
      <c r="AD306" s="150"/>
      <c r="AE306" s="150"/>
      <c r="AF306" s="150"/>
      <c r="AG306" s="150" t="s">
        <v>110</v>
      </c>
      <c r="AH306" s="150">
        <v>0</v>
      </c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1">
      <c r="A307" s="157"/>
      <c r="B307" s="158"/>
      <c r="C307" s="187" t="s">
        <v>358</v>
      </c>
      <c r="D307" s="161"/>
      <c r="E307" s="162">
        <v>68.2</v>
      </c>
      <c r="F307" s="159"/>
      <c r="G307" s="159"/>
      <c r="H307" s="159"/>
      <c r="I307" s="159"/>
      <c r="J307" s="159"/>
      <c r="K307" s="159"/>
      <c r="L307" s="159"/>
      <c r="M307" s="159"/>
      <c r="N307" s="159"/>
      <c r="O307" s="159"/>
      <c r="P307" s="159"/>
      <c r="Q307" s="159"/>
      <c r="R307" s="159"/>
      <c r="S307" s="159"/>
      <c r="T307" s="159"/>
      <c r="U307" s="159"/>
      <c r="V307" s="159"/>
      <c r="W307" s="159"/>
      <c r="X307" s="150"/>
      <c r="Y307" s="150"/>
      <c r="Z307" s="150"/>
      <c r="AA307" s="150"/>
      <c r="AB307" s="150"/>
      <c r="AC307" s="150"/>
      <c r="AD307" s="150"/>
      <c r="AE307" s="150"/>
      <c r="AF307" s="150"/>
      <c r="AG307" s="150" t="s">
        <v>110</v>
      </c>
      <c r="AH307" s="150">
        <v>0</v>
      </c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>
      <c r="A308" s="166" t="s">
        <v>102</v>
      </c>
      <c r="B308" s="167" t="s">
        <v>67</v>
      </c>
      <c r="C308" s="185" t="s">
        <v>68</v>
      </c>
      <c r="D308" s="168"/>
      <c r="E308" s="169"/>
      <c r="F308" s="170"/>
      <c r="G308" s="171">
        <f>SUMIF(AG309:AG318,"&lt;&gt;NOR",G309:G318)</f>
        <v>0</v>
      </c>
      <c r="H308" s="165"/>
      <c r="I308" s="165">
        <f>SUM(I309:I318)</f>
        <v>0</v>
      </c>
      <c r="J308" s="165"/>
      <c r="K308" s="165">
        <f>SUM(K309:K318)</f>
        <v>0</v>
      </c>
      <c r="L308" s="165"/>
      <c r="M308" s="165">
        <f>SUM(M309:M318)</f>
        <v>0</v>
      </c>
      <c r="N308" s="165"/>
      <c r="O308" s="165">
        <f>SUM(O309:O318)</f>
        <v>0.01</v>
      </c>
      <c r="P308" s="165"/>
      <c r="Q308" s="165">
        <f>SUM(Q309:Q318)</f>
        <v>8.4600000000000009</v>
      </c>
      <c r="R308" s="165"/>
      <c r="S308" s="165"/>
      <c r="T308" s="165"/>
      <c r="U308" s="165"/>
      <c r="V308" s="165">
        <f>SUM(V309:V318)</f>
        <v>33.72</v>
      </c>
      <c r="W308" s="165"/>
      <c r="AG308" t="s">
        <v>103</v>
      </c>
    </row>
    <row r="309" spans="1:60" outlineLevel="1">
      <c r="A309" s="172">
        <v>61</v>
      </c>
      <c r="B309" s="173" t="s">
        <v>359</v>
      </c>
      <c r="C309" s="186" t="s">
        <v>360</v>
      </c>
      <c r="D309" s="174" t="s">
        <v>116</v>
      </c>
      <c r="E309" s="175">
        <v>10.5</v>
      </c>
      <c r="F309" s="176"/>
      <c r="G309" s="177">
        <f>ROUND(E309*F309,2)</f>
        <v>0</v>
      </c>
      <c r="H309" s="160"/>
      <c r="I309" s="159">
        <f>ROUND(E309*H309,2)</f>
        <v>0</v>
      </c>
      <c r="J309" s="160"/>
      <c r="K309" s="159">
        <f>ROUND(E309*J309,2)</f>
        <v>0</v>
      </c>
      <c r="L309" s="159">
        <v>21</v>
      </c>
      <c r="M309" s="159">
        <f>G309*(1+L309/100)</f>
        <v>0</v>
      </c>
      <c r="N309" s="159">
        <v>0</v>
      </c>
      <c r="O309" s="159">
        <f>ROUND(E309*N309,2)</f>
        <v>0</v>
      </c>
      <c r="P309" s="159">
        <v>0</v>
      </c>
      <c r="Q309" s="159">
        <f>ROUND(E309*P309,2)</f>
        <v>0</v>
      </c>
      <c r="R309" s="159"/>
      <c r="S309" s="159" t="s">
        <v>107</v>
      </c>
      <c r="T309" s="159" t="s">
        <v>107</v>
      </c>
      <c r="U309" s="159">
        <v>3.2000000000000001E-2</v>
      </c>
      <c r="V309" s="159">
        <f>ROUND(E309*U309,2)</f>
        <v>0.34</v>
      </c>
      <c r="W309" s="159"/>
      <c r="X309" s="150"/>
      <c r="Y309" s="150"/>
      <c r="Z309" s="150"/>
      <c r="AA309" s="150"/>
      <c r="AB309" s="150"/>
      <c r="AC309" s="150"/>
      <c r="AD309" s="150"/>
      <c r="AE309" s="150"/>
      <c r="AF309" s="150"/>
      <c r="AG309" s="150" t="s">
        <v>108</v>
      </c>
      <c r="AH309" s="150"/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1">
      <c r="A310" s="157"/>
      <c r="B310" s="158"/>
      <c r="C310" s="187" t="s">
        <v>109</v>
      </c>
      <c r="D310" s="161"/>
      <c r="E310" s="162"/>
      <c r="F310" s="159"/>
      <c r="G310" s="159"/>
      <c r="H310" s="159"/>
      <c r="I310" s="159"/>
      <c r="J310" s="159"/>
      <c r="K310" s="159"/>
      <c r="L310" s="159"/>
      <c r="M310" s="159"/>
      <c r="N310" s="159"/>
      <c r="O310" s="159"/>
      <c r="P310" s="159"/>
      <c r="Q310" s="159"/>
      <c r="R310" s="159"/>
      <c r="S310" s="159"/>
      <c r="T310" s="159"/>
      <c r="U310" s="159"/>
      <c r="V310" s="159"/>
      <c r="W310" s="159"/>
      <c r="X310" s="150"/>
      <c r="Y310" s="150"/>
      <c r="Z310" s="150"/>
      <c r="AA310" s="150"/>
      <c r="AB310" s="150"/>
      <c r="AC310" s="150"/>
      <c r="AD310" s="150"/>
      <c r="AE310" s="150"/>
      <c r="AF310" s="150"/>
      <c r="AG310" s="150" t="s">
        <v>110</v>
      </c>
      <c r="AH310" s="150">
        <v>0</v>
      </c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ht="22.5" outlineLevel="1">
      <c r="A311" s="157"/>
      <c r="B311" s="158"/>
      <c r="C311" s="187" t="s">
        <v>361</v>
      </c>
      <c r="D311" s="161"/>
      <c r="E311" s="162">
        <v>10.5</v>
      </c>
      <c r="F311" s="159"/>
      <c r="G311" s="159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  <c r="R311" s="159"/>
      <c r="S311" s="159"/>
      <c r="T311" s="159"/>
      <c r="U311" s="159"/>
      <c r="V311" s="159"/>
      <c r="W311" s="159"/>
      <c r="X311" s="150"/>
      <c r="Y311" s="150"/>
      <c r="Z311" s="150"/>
      <c r="AA311" s="150"/>
      <c r="AB311" s="150"/>
      <c r="AC311" s="150"/>
      <c r="AD311" s="150"/>
      <c r="AE311" s="150"/>
      <c r="AF311" s="150"/>
      <c r="AG311" s="150" t="s">
        <v>110</v>
      </c>
      <c r="AH311" s="150">
        <v>0</v>
      </c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1">
      <c r="A312" s="172">
        <v>62</v>
      </c>
      <c r="B312" s="173" t="s">
        <v>362</v>
      </c>
      <c r="C312" s="186" t="s">
        <v>363</v>
      </c>
      <c r="D312" s="174" t="s">
        <v>121</v>
      </c>
      <c r="E312" s="175">
        <v>3.8439999999999999</v>
      </c>
      <c r="F312" s="176"/>
      <c r="G312" s="177">
        <f>ROUND(E312*F312,2)</f>
        <v>0</v>
      </c>
      <c r="H312" s="160"/>
      <c r="I312" s="159">
        <f>ROUND(E312*H312,2)</f>
        <v>0</v>
      </c>
      <c r="J312" s="160"/>
      <c r="K312" s="159">
        <f>ROUND(E312*J312,2)</f>
        <v>0</v>
      </c>
      <c r="L312" s="159">
        <v>21</v>
      </c>
      <c r="M312" s="159">
        <f>G312*(1+L312/100)</f>
        <v>0</v>
      </c>
      <c r="N312" s="159">
        <v>1.47E-3</v>
      </c>
      <c r="O312" s="159">
        <f>ROUND(E312*N312,2)</f>
        <v>0.01</v>
      </c>
      <c r="P312" s="159">
        <v>2.2000000000000002</v>
      </c>
      <c r="Q312" s="159">
        <f>ROUND(E312*P312,2)</f>
        <v>8.4600000000000009</v>
      </c>
      <c r="R312" s="159"/>
      <c r="S312" s="159" t="s">
        <v>107</v>
      </c>
      <c r="T312" s="159" t="s">
        <v>107</v>
      </c>
      <c r="U312" s="159">
        <v>4.9960000000000004</v>
      </c>
      <c r="V312" s="159">
        <f>ROUND(E312*U312,2)</f>
        <v>19.2</v>
      </c>
      <c r="W312" s="159"/>
      <c r="X312" s="150"/>
      <c r="Y312" s="150"/>
      <c r="Z312" s="150"/>
      <c r="AA312" s="150"/>
      <c r="AB312" s="150"/>
      <c r="AC312" s="150"/>
      <c r="AD312" s="150"/>
      <c r="AE312" s="150"/>
      <c r="AF312" s="150"/>
      <c r="AG312" s="150" t="s">
        <v>108</v>
      </c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1">
      <c r="A313" s="157"/>
      <c r="B313" s="158"/>
      <c r="C313" s="187" t="s">
        <v>109</v>
      </c>
      <c r="D313" s="161"/>
      <c r="E313" s="162"/>
      <c r="F313" s="159"/>
      <c r="G313" s="159"/>
      <c r="H313" s="159"/>
      <c r="I313" s="159"/>
      <c r="J313" s="159"/>
      <c r="K313" s="159"/>
      <c r="L313" s="159"/>
      <c r="M313" s="159"/>
      <c r="N313" s="159"/>
      <c r="O313" s="159"/>
      <c r="P313" s="159"/>
      <c r="Q313" s="159"/>
      <c r="R313" s="159"/>
      <c r="S313" s="159"/>
      <c r="T313" s="159"/>
      <c r="U313" s="159"/>
      <c r="V313" s="159"/>
      <c r="W313" s="159"/>
      <c r="X313" s="150"/>
      <c r="Y313" s="150"/>
      <c r="Z313" s="150"/>
      <c r="AA313" s="150"/>
      <c r="AB313" s="150"/>
      <c r="AC313" s="150"/>
      <c r="AD313" s="150"/>
      <c r="AE313" s="150"/>
      <c r="AF313" s="150"/>
      <c r="AG313" s="150" t="s">
        <v>110</v>
      </c>
      <c r="AH313" s="150">
        <v>0</v>
      </c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1">
      <c r="A314" s="157"/>
      <c r="B314" s="158"/>
      <c r="C314" s="187" t="s">
        <v>364</v>
      </c>
      <c r="D314" s="161"/>
      <c r="E314" s="162">
        <v>1.9359999999999999</v>
      </c>
      <c r="F314" s="159"/>
      <c r="G314" s="159"/>
      <c r="H314" s="159"/>
      <c r="I314" s="159"/>
      <c r="J314" s="159"/>
      <c r="K314" s="159"/>
      <c r="L314" s="159"/>
      <c r="M314" s="159"/>
      <c r="N314" s="159"/>
      <c r="O314" s="159"/>
      <c r="P314" s="159"/>
      <c r="Q314" s="159"/>
      <c r="R314" s="159"/>
      <c r="S314" s="159"/>
      <c r="T314" s="159"/>
      <c r="U314" s="159"/>
      <c r="V314" s="159"/>
      <c r="W314" s="159"/>
      <c r="X314" s="150"/>
      <c r="Y314" s="150"/>
      <c r="Z314" s="150"/>
      <c r="AA314" s="150"/>
      <c r="AB314" s="150"/>
      <c r="AC314" s="150"/>
      <c r="AD314" s="150"/>
      <c r="AE314" s="150"/>
      <c r="AF314" s="150"/>
      <c r="AG314" s="150" t="s">
        <v>110</v>
      </c>
      <c r="AH314" s="150">
        <v>0</v>
      </c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outlineLevel="1">
      <c r="A315" s="157"/>
      <c r="B315" s="158"/>
      <c r="C315" s="187" t="s">
        <v>365</v>
      </c>
      <c r="D315" s="161"/>
      <c r="E315" s="162">
        <v>1.9079999999999999</v>
      </c>
      <c r="F315" s="159"/>
      <c r="G315" s="159"/>
      <c r="H315" s="159"/>
      <c r="I315" s="159"/>
      <c r="J315" s="159"/>
      <c r="K315" s="159"/>
      <c r="L315" s="159"/>
      <c r="M315" s="159"/>
      <c r="N315" s="159"/>
      <c r="O315" s="159"/>
      <c r="P315" s="159"/>
      <c r="Q315" s="159"/>
      <c r="R315" s="159"/>
      <c r="S315" s="159"/>
      <c r="T315" s="159"/>
      <c r="U315" s="159"/>
      <c r="V315" s="159"/>
      <c r="W315" s="159"/>
      <c r="X315" s="150"/>
      <c r="Y315" s="150"/>
      <c r="Z315" s="150"/>
      <c r="AA315" s="150"/>
      <c r="AB315" s="150"/>
      <c r="AC315" s="150"/>
      <c r="AD315" s="150"/>
      <c r="AE315" s="150"/>
      <c r="AF315" s="150"/>
      <c r="AG315" s="150" t="s">
        <v>110</v>
      </c>
      <c r="AH315" s="150">
        <v>0</v>
      </c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1">
      <c r="A316" s="172">
        <v>63</v>
      </c>
      <c r="B316" s="173" t="s">
        <v>366</v>
      </c>
      <c r="C316" s="186" t="s">
        <v>367</v>
      </c>
      <c r="D316" s="174" t="s">
        <v>116</v>
      </c>
      <c r="E316" s="175">
        <v>10.5</v>
      </c>
      <c r="F316" s="176"/>
      <c r="G316" s="177">
        <f>ROUND(E316*F316,2)</f>
        <v>0</v>
      </c>
      <c r="H316" s="160"/>
      <c r="I316" s="159">
        <f>ROUND(E316*H316,2)</f>
        <v>0</v>
      </c>
      <c r="J316" s="160"/>
      <c r="K316" s="159">
        <f>ROUND(E316*J316,2)</f>
        <v>0</v>
      </c>
      <c r="L316" s="159">
        <v>21</v>
      </c>
      <c r="M316" s="159">
        <f>G316*(1+L316/100)</f>
        <v>0</v>
      </c>
      <c r="N316" s="159">
        <v>0</v>
      </c>
      <c r="O316" s="159">
        <f>ROUND(E316*N316,2)</f>
        <v>0</v>
      </c>
      <c r="P316" s="159">
        <v>4.6000000000000001E-4</v>
      </c>
      <c r="Q316" s="159">
        <f>ROUND(E316*P316,2)</f>
        <v>0</v>
      </c>
      <c r="R316" s="159"/>
      <c r="S316" s="159" t="s">
        <v>107</v>
      </c>
      <c r="T316" s="159" t="s">
        <v>107</v>
      </c>
      <c r="U316" s="159">
        <v>1.35</v>
      </c>
      <c r="V316" s="159">
        <f>ROUND(E316*U316,2)</f>
        <v>14.18</v>
      </c>
      <c r="W316" s="159"/>
      <c r="X316" s="150"/>
      <c r="Y316" s="150"/>
      <c r="Z316" s="150"/>
      <c r="AA316" s="150"/>
      <c r="AB316" s="150"/>
      <c r="AC316" s="150"/>
      <c r="AD316" s="150"/>
      <c r="AE316" s="150"/>
      <c r="AF316" s="150"/>
      <c r="AG316" s="150" t="s">
        <v>108</v>
      </c>
      <c r="AH316" s="150"/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outlineLevel="1">
      <c r="A317" s="157"/>
      <c r="B317" s="158"/>
      <c r="C317" s="187" t="s">
        <v>109</v>
      </c>
      <c r="D317" s="161"/>
      <c r="E317" s="162"/>
      <c r="F317" s="159"/>
      <c r="G317" s="159"/>
      <c r="H317" s="159"/>
      <c r="I317" s="159"/>
      <c r="J317" s="159"/>
      <c r="K317" s="159"/>
      <c r="L317" s="159"/>
      <c r="M317" s="159"/>
      <c r="N317" s="159"/>
      <c r="O317" s="159"/>
      <c r="P317" s="159"/>
      <c r="Q317" s="159"/>
      <c r="R317" s="159"/>
      <c r="S317" s="159"/>
      <c r="T317" s="159"/>
      <c r="U317" s="159"/>
      <c r="V317" s="159"/>
      <c r="W317" s="159"/>
      <c r="X317" s="150"/>
      <c r="Y317" s="150"/>
      <c r="Z317" s="150"/>
      <c r="AA317" s="150"/>
      <c r="AB317" s="150"/>
      <c r="AC317" s="150"/>
      <c r="AD317" s="150"/>
      <c r="AE317" s="150"/>
      <c r="AF317" s="150"/>
      <c r="AG317" s="150" t="s">
        <v>110</v>
      </c>
      <c r="AH317" s="150">
        <v>0</v>
      </c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ht="22.5" outlineLevel="1">
      <c r="A318" s="157"/>
      <c r="B318" s="158"/>
      <c r="C318" s="187" t="s">
        <v>361</v>
      </c>
      <c r="D318" s="161"/>
      <c r="E318" s="162">
        <v>10.5</v>
      </c>
      <c r="F318" s="159"/>
      <c r="G318" s="159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  <c r="R318" s="159"/>
      <c r="S318" s="159"/>
      <c r="T318" s="159"/>
      <c r="U318" s="159"/>
      <c r="V318" s="159"/>
      <c r="W318" s="159"/>
      <c r="X318" s="150"/>
      <c r="Y318" s="150"/>
      <c r="Z318" s="150"/>
      <c r="AA318" s="150"/>
      <c r="AB318" s="150"/>
      <c r="AC318" s="150"/>
      <c r="AD318" s="150"/>
      <c r="AE318" s="150"/>
      <c r="AF318" s="150"/>
      <c r="AG318" s="150" t="s">
        <v>110</v>
      </c>
      <c r="AH318" s="150">
        <v>0</v>
      </c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>
      <c r="A319" s="166" t="s">
        <v>102</v>
      </c>
      <c r="B319" s="167" t="s">
        <v>69</v>
      </c>
      <c r="C319" s="185" t="s">
        <v>70</v>
      </c>
      <c r="D319" s="168"/>
      <c r="E319" s="169"/>
      <c r="F319" s="170"/>
      <c r="G319" s="171">
        <f>SUMIF(AG320:AG320,"&lt;&gt;NOR",G320:G320)</f>
        <v>0</v>
      </c>
      <c r="H319" s="165"/>
      <c r="I319" s="165">
        <f>SUM(I320:I320)</f>
        <v>0</v>
      </c>
      <c r="J319" s="165"/>
      <c r="K319" s="165">
        <f>SUM(K320:K320)</f>
        <v>0</v>
      </c>
      <c r="L319" s="165"/>
      <c r="M319" s="165">
        <f>SUM(M320:M320)</f>
        <v>0</v>
      </c>
      <c r="N319" s="165"/>
      <c r="O319" s="165">
        <f>SUM(O320:O320)</f>
        <v>0</v>
      </c>
      <c r="P319" s="165"/>
      <c r="Q319" s="165">
        <f>SUM(Q320:Q320)</f>
        <v>0</v>
      </c>
      <c r="R319" s="165"/>
      <c r="S319" s="165"/>
      <c r="T319" s="165"/>
      <c r="U319" s="165"/>
      <c r="V319" s="165">
        <f>SUM(V320:V320)</f>
        <v>26.85</v>
      </c>
      <c r="W319" s="165"/>
      <c r="AG319" t="s">
        <v>103</v>
      </c>
    </row>
    <row r="320" spans="1:60" outlineLevel="1">
      <c r="A320" s="178">
        <v>64</v>
      </c>
      <c r="B320" s="179" t="s">
        <v>368</v>
      </c>
      <c r="C320" s="190" t="s">
        <v>369</v>
      </c>
      <c r="D320" s="180" t="s">
        <v>203</v>
      </c>
      <c r="E320" s="181">
        <v>13.94637</v>
      </c>
      <c r="F320" s="182"/>
      <c r="G320" s="183">
        <f>ROUND(E320*F320,2)</f>
        <v>0</v>
      </c>
      <c r="H320" s="160"/>
      <c r="I320" s="159">
        <f>ROUND(E320*H320,2)</f>
        <v>0</v>
      </c>
      <c r="J320" s="160"/>
      <c r="K320" s="159">
        <f>ROUND(E320*J320,2)</f>
        <v>0</v>
      </c>
      <c r="L320" s="159">
        <v>21</v>
      </c>
      <c r="M320" s="159">
        <f>G320*(1+L320/100)</f>
        <v>0</v>
      </c>
      <c r="N320" s="159">
        <v>0</v>
      </c>
      <c r="O320" s="159">
        <f>ROUND(E320*N320,2)</f>
        <v>0</v>
      </c>
      <c r="P320" s="159">
        <v>0</v>
      </c>
      <c r="Q320" s="159">
        <f>ROUND(E320*P320,2)</f>
        <v>0</v>
      </c>
      <c r="R320" s="159"/>
      <c r="S320" s="159" t="s">
        <v>107</v>
      </c>
      <c r="T320" s="159" t="s">
        <v>107</v>
      </c>
      <c r="U320" s="159">
        <v>1.925</v>
      </c>
      <c r="V320" s="159">
        <f>ROUND(E320*U320,2)</f>
        <v>26.85</v>
      </c>
      <c r="W320" s="159"/>
      <c r="X320" s="150"/>
      <c r="Y320" s="150"/>
      <c r="Z320" s="150"/>
      <c r="AA320" s="150"/>
      <c r="AB320" s="150"/>
      <c r="AC320" s="150"/>
      <c r="AD320" s="150"/>
      <c r="AE320" s="150"/>
      <c r="AF320" s="150"/>
      <c r="AG320" s="150" t="s">
        <v>370</v>
      </c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>
      <c r="A321" s="166" t="s">
        <v>102</v>
      </c>
      <c r="B321" s="167" t="s">
        <v>71</v>
      </c>
      <c r="C321" s="185" t="s">
        <v>72</v>
      </c>
      <c r="D321" s="168"/>
      <c r="E321" s="169"/>
      <c r="F321" s="170"/>
      <c r="G321" s="171">
        <f>SUMIF(AG322:AG323,"&lt;&gt;NOR",G322:G323)</f>
        <v>0</v>
      </c>
      <c r="H321" s="165"/>
      <c r="I321" s="165">
        <f>SUM(I322:I323)</f>
        <v>0</v>
      </c>
      <c r="J321" s="165"/>
      <c r="K321" s="165">
        <f>SUM(K322:K323)</f>
        <v>0</v>
      </c>
      <c r="L321" s="165"/>
      <c r="M321" s="165">
        <f>SUM(M322:M323)</f>
        <v>0</v>
      </c>
      <c r="N321" s="165"/>
      <c r="O321" s="165">
        <f>SUM(O322:O323)</f>
        <v>0.05</v>
      </c>
      <c r="P321" s="165"/>
      <c r="Q321" s="165">
        <f>SUM(Q322:Q323)</f>
        <v>0</v>
      </c>
      <c r="R321" s="165"/>
      <c r="S321" s="165"/>
      <c r="T321" s="165"/>
      <c r="U321" s="165"/>
      <c r="V321" s="165">
        <f>SUM(V322:V323)</f>
        <v>43.71</v>
      </c>
      <c r="W321" s="165"/>
      <c r="AG321" t="s">
        <v>103</v>
      </c>
    </row>
    <row r="322" spans="1:60" outlineLevel="1">
      <c r="A322" s="172">
        <v>65</v>
      </c>
      <c r="B322" s="173" t="s">
        <v>371</v>
      </c>
      <c r="C322" s="186" t="s">
        <v>372</v>
      </c>
      <c r="D322" s="174" t="s">
        <v>106</v>
      </c>
      <c r="E322" s="175">
        <v>115.3425</v>
      </c>
      <c r="F322" s="176"/>
      <c r="G322" s="177">
        <f>ROUND(E322*F322,2)</f>
        <v>0</v>
      </c>
      <c r="H322" s="160"/>
      <c r="I322" s="159">
        <f>ROUND(E322*H322,2)</f>
        <v>0</v>
      </c>
      <c r="J322" s="160"/>
      <c r="K322" s="159">
        <f>ROUND(E322*J322,2)</f>
        <v>0</v>
      </c>
      <c r="L322" s="159">
        <v>21</v>
      </c>
      <c r="M322" s="159">
        <f>G322*(1+L322/100)</f>
        <v>0</v>
      </c>
      <c r="N322" s="159">
        <v>4.2000000000000002E-4</v>
      </c>
      <c r="O322" s="159">
        <f>ROUND(E322*N322,2)</f>
        <v>0.05</v>
      </c>
      <c r="P322" s="159">
        <v>0</v>
      </c>
      <c r="Q322" s="159">
        <f>ROUND(E322*P322,2)</f>
        <v>0</v>
      </c>
      <c r="R322" s="159"/>
      <c r="S322" s="159" t="s">
        <v>107</v>
      </c>
      <c r="T322" s="159" t="s">
        <v>107</v>
      </c>
      <c r="U322" s="159">
        <v>0.379</v>
      </c>
      <c r="V322" s="159">
        <f>ROUND(E322*U322,2)</f>
        <v>43.71</v>
      </c>
      <c r="W322" s="159"/>
      <c r="X322" s="150"/>
      <c r="Y322" s="150"/>
      <c r="Z322" s="150"/>
      <c r="AA322" s="150"/>
      <c r="AB322" s="150"/>
      <c r="AC322" s="150"/>
      <c r="AD322" s="150"/>
      <c r="AE322" s="150"/>
      <c r="AF322" s="150"/>
      <c r="AG322" s="150" t="s">
        <v>108</v>
      </c>
      <c r="AH322" s="150"/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ht="22.5" outlineLevel="1">
      <c r="A323" s="157"/>
      <c r="B323" s="158"/>
      <c r="C323" s="187" t="s">
        <v>373</v>
      </c>
      <c r="D323" s="161"/>
      <c r="E323" s="162">
        <v>115.3425</v>
      </c>
      <c r="F323" s="159"/>
      <c r="G323" s="159"/>
      <c r="H323" s="159"/>
      <c r="I323" s="159"/>
      <c r="J323" s="159"/>
      <c r="K323" s="159"/>
      <c r="L323" s="159"/>
      <c r="M323" s="159"/>
      <c r="N323" s="159"/>
      <c r="O323" s="159"/>
      <c r="P323" s="159"/>
      <c r="Q323" s="159"/>
      <c r="R323" s="159"/>
      <c r="S323" s="159"/>
      <c r="T323" s="159"/>
      <c r="U323" s="159"/>
      <c r="V323" s="159"/>
      <c r="W323" s="159"/>
      <c r="X323" s="150"/>
      <c r="Y323" s="150"/>
      <c r="Z323" s="150"/>
      <c r="AA323" s="150"/>
      <c r="AB323" s="150"/>
      <c r="AC323" s="150"/>
      <c r="AD323" s="150"/>
      <c r="AE323" s="150"/>
      <c r="AF323" s="150"/>
      <c r="AG323" s="150" t="s">
        <v>110</v>
      </c>
      <c r="AH323" s="150">
        <v>0</v>
      </c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>
      <c r="A324" s="166" t="s">
        <v>102</v>
      </c>
      <c r="B324" s="167" t="s">
        <v>73</v>
      </c>
      <c r="C324" s="185" t="s">
        <v>74</v>
      </c>
      <c r="D324" s="168"/>
      <c r="E324" s="169"/>
      <c r="F324" s="170"/>
      <c r="G324" s="171">
        <f>SUMIF(AG325:AG330,"&lt;&gt;NOR",G325:G330)</f>
        <v>0</v>
      </c>
      <c r="H324" s="165"/>
      <c r="I324" s="165">
        <f>SUM(I325:I330)</f>
        <v>0</v>
      </c>
      <c r="J324" s="165"/>
      <c r="K324" s="165">
        <f>SUM(K325:K330)</f>
        <v>0</v>
      </c>
      <c r="L324" s="165"/>
      <c r="M324" s="165">
        <f>SUM(M325:M330)</f>
        <v>0</v>
      </c>
      <c r="N324" s="165"/>
      <c r="O324" s="165">
        <f>SUM(O325:O330)</f>
        <v>0</v>
      </c>
      <c r="P324" s="165"/>
      <c r="Q324" s="165">
        <f>SUM(Q325:Q330)</f>
        <v>0</v>
      </c>
      <c r="R324" s="165"/>
      <c r="S324" s="165"/>
      <c r="T324" s="165"/>
      <c r="U324" s="165"/>
      <c r="V324" s="165">
        <f>SUM(V325:V330)</f>
        <v>109.16</v>
      </c>
      <c r="W324" s="165"/>
      <c r="AG324" t="s">
        <v>103</v>
      </c>
    </row>
    <row r="325" spans="1:60" outlineLevel="1">
      <c r="A325" s="178">
        <v>66</v>
      </c>
      <c r="B325" s="179" t="s">
        <v>374</v>
      </c>
      <c r="C325" s="190" t="s">
        <v>375</v>
      </c>
      <c r="D325" s="180" t="s">
        <v>203</v>
      </c>
      <c r="E325" s="181">
        <v>64.173929999999999</v>
      </c>
      <c r="F325" s="182"/>
      <c r="G325" s="183">
        <f t="shared" ref="G325:G330" si="0">ROUND(E325*F325,2)</f>
        <v>0</v>
      </c>
      <c r="H325" s="160"/>
      <c r="I325" s="159">
        <f t="shared" ref="I325:I330" si="1">ROUND(E325*H325,2)</f>
        <v>0</v>
      </c>
      <c r="J325" s="160"/>
      <c r="K325" s="159">
        <f t="shared" ref="K325:K330" si="2">ROUND(E325*J325,2)</f>
        <v>0</v>
      </c>
      <c r="L325" s="159">
        <v>21</v>
      </c>
      <c r="M325" s="159">
        <f t="shared" ref="M325:M330" si="3">G325*(1+L325/100)</f>
        <v>0</v>
      </c>
      <c r="N325" s="159">
        <v>0</v>
      </c>
      <c r="O325" s="159">
        <f t="shared" ref="O325:O330" si="4">ROUND(E325*N325,2)</f>
        <v>0</v>
      </c>
      <c r="P325" s="159">
        <v>0</v>
      </c>
      <c r="Q325" s="159">
        <f t="shared" ref="Q325:Q330" si="5">ROUND(E325*P325,2)</f>
        <v>0</v>
      </c>
      <c r="R325" s="159"/>
      <c r="S325" s="159" t="s">
        <v>107</v>
      </c>
      <c r="T325" s="159" t="s">
        <v>107</v>
      </c>
      <c r="U325" s="159">
        <v>0.16400000000000001</v>
      </c>
      <c r="V325" s="159">
        <f t="shared" ref="V325:V330" si="6">ROUND(E325*U325,2)</f>
        <v>10.52</v>
      </c>
      <c r="W325" s="159"/>
      <c r="X325" s="150"/>
      <c r="Y325" s="150"/>
      <c r="Z325" s="150"/>
      <c r="AA325" s="150"/>
      <c r="AB325" s="150"/>
      <c r="AC325" s="150"/>
      <c r="AD325" s="150"/>
      <c r="AE325" s="150"/>
      <c r="AF325" s="150"/>
      <c r="AG325" s="150" t="s">
        <v>376</v>
      </c>
      <c r="AH325" s="150"/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outlineLevel="1">
      <c r="A326" s="178">
        <v>67</v>
      </c>
      <c r="B326" s="179" t="s">
        <v>377</v>
      </c>
      <c r="C326" s="190" t="s">
        <v>378</v>
      </c>
      <c r="D326" s="180" t="s">
        <v>203</v>
      </c>
      <c r="E326" s="181">
        <v>64.173929999999999</v>
      </c>
      <c r="F326" s="182"/>
      <c r="G326" s="183">
        <f t="shared" si="0"/>
        <v>0</v>
      </c>
      <c r="H326" s="160"/>
      <c r="I326" s="159">
        <f t="shared" si="1"/>
        <v>0</v>
      </c>
      <c r="J326" s="160"/>
      <c r="K326" s="159">
        <f t="shared" si="2"/>
        <v>0</v>
      </c>
      <c r="L326" s="159">
        <v>21</v>
      </c>
      <c r="M326" s="159">
        <f t="shared" si="3"/>
        <v>0</v>
      </c>
      <c r="N326" s="159">
        <v>0</v>
      </c>
      <c r="O326" s="159">
        <f t="shared" si="4"/>
        <v>0</v>
      </c>
      <c r="P326" s="159">
        <v>0</v>
      </c>
      <c r="Q326" s="159">
        <f t="shared" si="5"/>
        <v>0</v>
      </c>
      <c r="R326" s="159"/>
      <c r="S326" s="159" t="s">
        <v>107</v>
      </c>
      <c r="T326" s="159" t="s">
        <v>107</v>
      </c>
      <c r="U326" s="159">
        <v>0</v>
      </c>
      <c r="V326" s="159">
        <f t="shared" si="6"/>
        <v>0</v>
      </c>
      <c r="W326" s="159"/>
      <c r="X326" s="150"/>
      <c r="Y326" s="150"/>
      <c r="Z326" s="150"/>
      <c r="AA326" s="150"/>
      <c r="AB326" s="150"/>
      <c r="AC326" s="150"/>
      <c r="AD326" s="150"/>
      <c r="AE326" s="150"/>
      <c r="AF326" s="150"/>
      <c r="AG326" s="150" t="s">
        <v>376</v>
      </c>
      <c r="AH326" s="150"/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outlineLevel="1">
      <c r="A327" s="178">
        <v>68</v>
      </c>
      <c r="B327" s="179" t="s">
        <v>379</v>
      </c>
      <c r="C327" s="190" t="s">
        <v>380</v>
      </c>
      <c r="D327" s="180" t="s">
        <v>203</v>
      </c>
      <c r="E327" s="181">
        <v>64.173929999999999</v>
      </c>
      <c r="F327" s="182"/>
      <c r="G327" s="183">
        <f t="shared" si="0"/>
        <v>0</v>
      </c>
      <c r="H327" s="160"/>
      <c r="I327" s="159">
        <f t="shared" si="1"/>
        <v>0</v>
      </c>
      <c r="J327" s="160"/>
      <c r="K327" s="159">
        <f t="shared" si="2"/>
        <v>0</v>
      </c>
      <c r="L327" s="159">
        <v>21</v>
      </c>
      <c r="M327" s="159">
        <f t="shared" si="3"/>
        <v>0</v>
      </c>
      <c r="N327" s="159">
        <v>0</v>
      </c>
      <c r="O327" s="159">
        <f t="shared" si="4"/>
        <v>0</v>
      </c>
      <c r="P327" s="159">
        <v>0</v>
      </c>
      <c r="Q327" s="159">
        <f t="shared" si="5"/>
        <v>0</v>
      </c>
      <c r="R327" s="159"/>
      <c r="S327" s="159" t="s">
        <v>107</v>
      </c>
      <c r="T327" s="159" t="s">
        <v>107</v>
      </c>
      <c r="U327" s="159">
        <v>0.49</v>
      </c>
      <c r="V327" s="159">
        <f t="shared" si="6"/>
        <v>31.45</v>
      </c>
      <c r="W327" s="159"/>
      <c r="X327" s="150"/>
      <c r="Y327" s="150"/>
      <c r="Z327" s="150"/>
      <c r="AA327" s="150"/>
      <c r="AB327" s="150"/>
      <c r="AC327" s="150"/>
      <c r="AD327" s="150"/>
      <c r="AE327" s="150"/>
      <c r="AF327" s="150"/>
      <c r="AG327" s="150" t="s">
        <v>376</v>
      </c>
      <c r="AH327" s="150"/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  <c r="BG327" s="150"/>
      <c r="BH327" s="150"/>
    </row>
    <row r="328" spans="1:60" outlineLevel="1">
      <c r="A328" s="178">
        <v>69</v>
      </c>
      <c r="B328" s="179" t="s">
        <v>381</v>
      </c>
      <c r="C328" s="190" t="s">
        <v>382</v>
      </c>
      <c r="D328" s="180" t="s">
        <v>203</v>
      </c>
      <c r="E328" s="181">
        <v>577.56537000000003</v>
      </c>
      <c r="F328" s="182"/>
      <c r="G328" s="183">
        <f t="shared" si="0"/>
        <v>0</v>
      </c>
      <c r="H328" s="160"/>
      <c r="I328" s="159">
        <f t="shared" si="1"/>
        <v>0</v>
      </c>
      <c r="J328" s="160"/>
      <c r="K328" s="159">
        <f t="shared" si="2"/>
        <v>0</v>
      </c>
      <c r="L328" s="159">
        <v>21</v>
      </c>
      <c r="M328" s="159">
        <f t="shared" si="3"/>
        <v>0</v>
      </c>
      <c r="N328" s="159">
        <v>0</v>
      </c>
      <c r="O328" s="159">
        <f t="shared" si="4"/>
        <v>0</v>
      </c>
      <c r="P328" s="159">
        <v>0</v>
      </c>
      <c r="Q328" s="159">
        <f t="shared" si="5"/>
        <v>0</v>
      </c>
      <c r="R328" s="159"/>
      <c r="S328" s="159" t="s">
        <v>107</v>
      </c>
      <c r="T328" s="159" t="s">
        <v>107</v>
      </c>
      <c r="U328" s="159">
        <v>0</v>
      </c>
      <c r="V328" s="159">
        <f t="shared" si="6"/>
        <v>0</v>
      </c>
      <c r="W328" s="159"/>
      <c r="X328" s="150"/>
      <c r="Y328" s="150"/>
      <c r="Z328" s="150"/>
      <c r="AA328" s="150"/>
      <c r="AB328" s="150"/>
      <c r="AC328" s="150"/>
      <c r="AD328" s="150"/>
      <c r="AE328" s="150"/>
      <c r="AF328" s="150"/>
      <c r="AG328" s="150" t="s">
        <v>376</v>
      </c>
      <c r="AH328" s="150"/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  <c r="BH328" s="150"/>
    </row>
    <row r="329" spans="1:60" outlineLevel="1">
      <c r="A329" s="178">
        <v>70</v>
      </c>
      <c r="B329" s="179" t="s">
        <v>383</v>
      </c>
      <c r="C329" s="190" t="s">
        <v>384</v>
      </c>
      <c r="D329" s="180" t="s">
        <v>203</v>
      </c>
      <c r="E329" s="181">
        <v>64.173929999999999</v>
      </c>
      <c r="F329" s="182"/>
      <c r="G329" s="183">
        <f t="shared" si="0"/>
        <v>0</v>
      </c>
      <c r="H329" s="160"/>
      <c r="I329" s="159">
        <f t="shared" si="1"/>
        <v>0</v>
      </c>
      <c r="J329" s="160"/>
      <c r="K329" s="159">
        <f t="shared" si="2"/>
        <v>0</v>
      </c>
      <c r="L329" s="159">
        <v>21</v>
      </c>
      <c r="M329" s="159">
        <f t="shared" si="3"/>
        <v>0</v>
      </c>
      <c r="N329" s="159">
        <v>0</v>
      </c>
      <c r="O329" s="159">
        <f t="shared" si="4"/>
        <v>0</v>
      </c>
      <c r="P329" s="159">
        <v>0</v>
      </c>
      <c r="Q329" s="159">
        <f t="shared" si="5"/>
        <v>0</v>
      </c>
      <c r="R329" s="159"/>
      <c r="S329" s="159" t="s">
        <v>107</v>
      </c>
      <c r="T329" s="159" t="s">
        <v>107</v>
      </c>
      <c r="U329" s="159">
        <v>0.94199999999999995</v>
      </c>
      <c r="V329" s="159">
        <f t="shared" si="6"/>
        <v>60.45</v>
      </c>
      <c r="W329" s="159"/>
      <c r="X329" s="150"/>
      <c r="Y329" s="150"/>
      <c r="Z329" s="150"/>
      <c r="AA329" s="150"/>
      <c r="AB329" s="150"/>
      <c r="AC329" s="150"/>
      <c r="AD329" s="150"/>
      <c r="AE329" s="150"/>
      <c r="AF329" s="150"/>
      <c r="AG329" s="150" t="s">
        <v>376</v>
      </c>
      <c r="AH329" s="150"/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  <c r="BH329" s="150"/>
    </row>
    <row r="330" spans="1:60" outlineLevel="1">
      <c r="A330" s="172">
        <v>71</v>
      </c>
      <c r="B330" s="173" t="s">
        <v>385</v>
      </c>
      <c r="C330" s="186" t="s">
        <v>386</v>
      </c>
      <c r="D330" s="174" t="s">
        <v>203</v>
      </c>
      <c r="E330" s="175">
        <v>64.173929999999999</v>
      </c>
      <c r="F330" s="176"/>
      <c r="G330" s="177">
        <f t="shared" si="0"/>
        <v>0</v>
      </c>
      <c r="H330" s="160"/>
      <c r="I330" s="159">
        <f t="shared" si="1"/>
        <v>0</v>
      </c>
      <c r="J330" s="160"/>
      <c r="K330" s="159">
        <f t="shared" si="2"/>
        <v>0</v>
      </c>
      <c r="L330" s="159">
        <v>21</v>
      </c>
      <c r="M330" s="159">
        <f t="shared" si="3"/>
        <v>0</v>
      </c>
      <c r="N330" s="159">
        <v>0</v>
      </c>
      <c r="O330" s="159">
        <f t="shared" si="4"/>
        <v>0</v>
      </c>
      <c r="P330" s="159">
        <v>0</v>
      </c>
      <c r="Q330" s="159">
        <f t="shared" si="5"/>
        <v>0</v>
      </c>
      <c r="R330" s="159"/>
      <c r="S330" s="159" t="s">
        <v>107</v>
      </c>
      <c r="T330" s="159" t="s">
        <v>107</v>
      </c>
      <c r="U330" s="159">
        <v>0.105</v>
      </c>
      <c r="V330" s="159">
        <f t="shared" si="6"/>
        <v>6.74</v>
      </c>
      <c r="W330" s="159"/>
      <c r="X330" s="150"/>
      <c r="Y330" s="150"/>
      <c r="Z330" s="150"/>
      <c r="AA330" s="150"/>
      <c r="AB330" s="150"/>
      <c r="AC330" s="150"/>
      <c r="AD330" s="150"/>
      <c r="AE330" s="150"/>
      <c r="AF330" s="150"/>
      <c r="AG330" s="150" t="s">
        <v>376</v>
      </c>
      <c r="AH330" s="150"/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  <c r="BG330" s="150"/>
      <c r="BH330" s="150"/>
    </row>
    <row r="331" spans="1:60">
      <c r="A331" s="5"/>
      <c r="B331" s="6"/>
      <c r="C331" s="191"/>
      <c r="D331" s="8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AE331">
        <v>15</v>
      </c>
      <c r="AF331">
        <v>21</v>
      </c>
    </row>
    <row r="332" spans="1:60">
      <c r="A332" s="153"/>
      <c r="B332" s="154" t="s">
        <v>31</v>
      </c>
      <c r="C332" s="192"/>
      <c r="D332" s="155"/>
      <c r="E332" s="156"/>
      <c r="F332" s="156"/>
      <c r="G332" s="184">
        <f>G8+G194+G225+G242+G266+G303+G308+G319+G321+G324</f>
        <v>0</v>
      </c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AE332">
        <f>SUMIF(L7:L330,AE331,G7:G330)</f>
        <v>0</v>
      </c>
      <c r="AF332">
        <f>SUMIF(L7:L330,AF331,G7:G330)</f>
        <v>0</v>
      </c>
      <c r="AG332" t="s">
        <v>387</v>
      </c>
    </row>
    <row r="333" spans="1:60">
      <c r="A333" s="5"/>
      <c r="B333" s="6"/>
      <c r="C333" s="191"/>
      <c r="D333" s="8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</row>
    <row r="334" spans="1:60">
      <c r="A334" s="5"/>
      <c r="B334" s="6"/>
      <c r="C334" s="191"/>
      <c r="D334" s="8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</row>
    <row r="335" spans="1:60">
      <c r="A335" s="252" t="s">
        <v>388</v>
      </c>
      <c r="B335" s="252"/>
      <c r="C335" s="253"/>
      <c r="D335" s="8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</row>
    <row r="336" spans="1:60">
      <c r="A336" s="254"/>
      <c r="B336" s="255"/>
      <c r="C336" s="256"/>
      <c r="D336" s="255"/>
      <c r="E336" s="255"/>
      <c r="F336" s="255"/>
      <c r="G336" s="257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AG336" t="s">
        <v>389</v>
      </c>
    </row>
    <row r="337" spans="1:33">
      <c r="A337" s="258"/>
      <c r="B337" s="259"/>
      <c r="C337" s="260"/>
      <c r="D337" s="259"/>
      <c r="E337" s="259"/>
      <c r="F337" s="259"/>
      <c r="G337" s="261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</row>
    <row r="338" spans="1:33">
      <c r="A338" s="258"/>
      <c r="B338" s="259"/>
      <c r="C338" s="260"/>
      <c r="D338" s="259"/>
      <c r="E338" s="259"/>
      <c r="F338" s="259"/>
      <c r="G338" s="261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</row>
    <row r="339" spans="1:33">
      <c r="A339" s="258"/>
      <c r="B339" s="259"/>
      <c r="C339" s="260"/>
      <c r="D339" s="259"/>
      <c r="E339" s="259"/>
      <c r="F339" s="259"/>
      <c r="G339" s="261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</row>
    <row r="340" spans="1:33">
      <c r="A340" s="262"/>
      <c r="B340" s="263"/>
      <c r="C340" s="264"/>
      <c r="D340" s="263"/>
      <c r="E340" s="263"/>
      <c r="F340" s="263"/>
      <c r="G340" s="26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</row>
    <row r="341" spans="1:33">
      <c r="A341" s="5"/>
      <c r="B341" s="6"/>
      <c r="C341" s="191"/>
      <c r="D341" s="8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</row>
    <row r="342" spans="1:33">
      <c r="C342" s="193"/>
      <c r="D342" s="141"/>
      <c r="AG342" t="s">
        <v>390</v>
      </c>
    </row>
    <row r="343" spans="1:33">
      <c r="D343" s="141"/>
    </row>
    <row r="344" spans="1:33">
      <c r="D344" s="141"/>
    </row>
    <row r="345" spans="1:33">
      <c r="D345" s="141"/>
    </row>
    <row r="346" spans="1:33">
      <c r="D346" s="141"/>
    </row>
    <row r="347" spans="1:33">
      <c r="D347" s="141"/>
    </row>
    <row r="348" spans="1:33">
      <c r="D348" s="141"/>
    </row>
    <row r="349" spans="1:33">
      <c r="D349" s="141"/>
    </row>
    <row r="350" spans="1:33">
      <c r="D350" s="141"/>
    </row>
    <row r="351" spans="1:33">
      <c r="D351" s="141"/>
    </row>
    <row r="352" spans="1:33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algorithmName="SHA-512" hashValue="rF6rNy6FrA87zM2tZhOG6fOBgeI9WIHIAxhOIww31Tma4Y6iy++/EGdIa0I00KLNLETK3Gc6p4+loyTW1LkXEA==" saltValue="zn8F7Wr6s96f53W8gAG7qw==" spinCount="100000" sheet="1"/>
  <mergeCells count="6">
    <mergeCell ref="A336:G340"/>
    <mergeCell ref="A1:G1"/>
    <mergeCell ref="C2:G2"/>
    <mergeCell ref="C3:G3"/>
    <mergeCell ref="C4:G4"/>
    <mergeCell ref="A335:C33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C38" sqref="C38"/>
    </sheetView>
  </sheetViews>
  <sheetFormatPr defaultRowHeight="12.75" outlineLevelRow="1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45" t="s">
        <v>7</v>
      </c>
      <c r="B1" s="245"/>
      <c r="C1" s="245"/>
      <c r="D1" s="245"/>
      <c r="E1" s="245"/>
      <c r="F1" s="245"/>
      <c r="G1" s="245"/>
      <c r="AG1" t="s">
        <v>78</v>
      </c>
    </row>
    <row r="2" spans="1:60" ht="24.95" customHeight="1">
      <c r="A2" s="142" t="s">
        <v>8</v>
      </c>
      <c r="B2" s="77" t="s">
        <v>43</v>
      </c>
      <c r="C2" s="246" t="s">
        <v>44</v>
      </c>
      <c r="D2" s="247"/>
      <c r="E2" s="247"/>
      <c r="F2" s="247"/>
      <c r="G2" s="248"/>
      <c r="AG2" t="s">
        <v>79</v>
      </c>
    </row>
    <row r="3" spans="1:60" ht="24.95" customHeight="1">
      <c r="A3" s="142" t="s">
        <v>9</v>
      </c>
      <c r="B3" s="77" t="s">
        <v>46</v>
      </c>
      <c r="C3" s="246" t="s">
        <v>47</v>
      </c>
      <c r="D3" s="247"/>
      <c r="E3" s="247"/>
      <c r="F3" s="247"/>
      <c r="G3" s="248"/>
      <c r="AC3" s="89" t="s">
        <v>79</v>
      </c>
      <c r="AG3" t="s">
        <v>80</v>
      </c>
    </row>
    <row r="4" spans="1:60" ht="24.95" customHeight="1">
      <c r="A4" s="143" t="s">
        <v>10</v>
      </c>
      <c r="B4" s="144" t="s">
        <v>49</v>
      </c>
      <c r="C4" s="249" t="s">
        <v>50</v>
      </c>
      <c r="D4" s="250"/>
      <c r="E4" s="250"/>
      <c r="F4" s="250"/>
      <c r="G4" s="251"/>
      <c r="AG4" t="s">
        <v>81</v>
      </c>
    </row>
    <row r="5" spans="1:60">
      <c r="D5" s="141"/>
    </row>
    <row r="6" spans="1:60" ht="38.25">
      <c r="A6" s="146" t="s">
        <v>82</v>
      </c>
      <c r="B6" s="148" t="s">
        <v>83</v>
      </c>
      <c r="C6" s="148" t="s">
        <v>84</v>
      </c>
      <c r="D6" s="147" t="s">
        <v>85</v>
      </c>
      <c r="E6" s="146" t="s">
        <v>86</v>
      </c>
      <c r="F6" s="145" t="s">
        <v>87</v>
      </c>
      <c r="G6" s="146" t="s">
        <v>31</v>
      </c>
      <c r="H6" s="149" t="s">
        <v>32</v>
      </c>
      <c r="I6" s="149" t="s">
        <v>88</v>
      </c>
      <c r="J6" s="149" t="s">
        <v>33</v>
      </c>
      <c r="K6" s="149" t="s">
        <v>89</v>
      </c>
      <c r="L6" s="149" t="s">
        <v>90</v>
      </c>
      <c r="M6" s="149" t="s">
        <v>91</v>
      </c>
      <c r="N6" s="149" t="s">
        <v>92</v>
      </c>
      <c r="O6" s="149" t="s">
        <v>93</v>
      </c>
      <c r="P6" s="149" t="s">
        <v>94</v>
      </c>
      <c r="Q6" s="149" t="s">
        <v>95</v>
      </c>
      <c r="R6" s="149" t="s">
        <v>96</v>
      </c>
      <c r="S6" s="149" t="s">
        <v>97</v>
      </c>
      <c r="T6" s="149" t="s">
        <v>98</v>
      </c>
      <c r="U6" s="149" t="s">
        <v>99</v>
      </c>
      <c r="V6" s="149" t="s">
        <v>100</v>
      </c>
      <c r="W6" s="149" t="s">
        <v>101</v>
      </c>
    </row>
    <row r="7" spans="1:60" hidden="1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>
      <c r="A8" s="166" t="s">
        <v>102</v>
      </c>
      <c r="B8" s="167" t="s">
        <v>76</v>
      </c>
      <c r="C8" s="185" t="s">
        <v>29</v>
      </c>
      <c r="D8" s="168"/>
      <c r="E8" s="169"/>
      <c r="F8" s="170"/>
      <c r="G8" s="171">
        <f>SUMIF(AG9:AG14,"&lt;&gt;NOR",G9:G14)</f>
        <v>0</v>
      </c>
      <c r="H8" s="165"/>
      <c r="I8" s="165">
        <f>SUM(I9:I14)</f>
        <v>0</v>
      </c>
      <c r="J8" s="165"/>
      <c r="K8" s="165">
        <f>SUM(K9:K14)</f>
        <v>0</v>
      </c>
      <c r="L8" s="165"/>
      <c r="M8" s="165">
        <f>SUM(M9:M14)</f>
        <v>0</v>
      </c>
      <c r="N8" s="165"/>
      <c r="O8" s="165">
        <f>SUM(O9:O14)</f>
        <v>0</v>
      </c>
      <c r="P8" s="165"/>
      <c r="Q8" s="165">
        <f>SUM(Q9:Q14)</f>
        <v>0</v>
      </c>
      <c r="R8" s="165"/>
      <c r="S8" s="165"/>
      <c r="T8" s="165"/>
      <c r="U8" s="165"/>
      <c r="V8" s="165">
        <f>SUM(V9:V14)</f>
        <v>0</v>
      </c>
      <c r="W8" s="165"/>
      <c r="AG8" t="s">
        <v>103</v>
      </c>
    </row>
    <row r="9" spans="1:60" outlineLevel="1">
      <c r="A9" s="178">
        <v>1</v>
      </c>
      <c r="B9" s="179" t="s">
        <v>391</v>
      </c>
      <c r="C9" s="190" t="s">
        <v>392</v>
      </c>
      <c r="D9" s="180" t="s">
        <v>393</v>
      </c>
      <c r="E9" s="181">
        <v>1</v>
      </c>
      <c r="F9" s="182"/>
      <c r="G9" s="183">
        <f t="shared" ref="G9:G14" si="0">ROUND(E9*F9,2)</f>
        <v>0</v>
      </c>
      <c r="H9" s="160"/>
      <c r="I9" s="159">
        <f t="shared" ref="I9:I14" si="1">ROUND(E9*H9,2)</f>
        <v>0</v>
      </c>
      <c r="J9" s="160"/>
      <c r="K9" s="159">
        <f t="shared" ref="K9:K14" si="2">ROUND(E9*J9,2)</f>
        <v>0</v>
      </c>
      <c r="L9" s="159">
        <v>21</v>
      </c>
      <c r="M9" s="159">
        <f t="shared" ref="M9:M14" si="3">G9*(1+L9/100)</f>
        <v>0</v>
      </c>
      <c r="N9" s="159">
        <v>0</v>
      </c>
      <c r="O9" s="159">
        <f t="shared" ref="O9:O14" si="4">ROUND(E9*N9,2)</f>
        <v>0</v>
      </c>
      <c r="P9" s="159">
        <v>0</v>
      </c>
      <c r="Q9" s="159">
        <f t="shared" ref="Q9:Q14" si="5">ROUND(E9*P9,2)</f>
        <v>0</v>
      </c>
      <c r="R9" s="159"/>
      <c r="S9" s="159" t="s">
        <v>233</v>
      </c>
      <c r="T9" s="159" t="s">
        <v>234</v>
      </c>
      <c r="U9" s="159">
        <v>0</v>
      </c>
      <c r="V9" s="159">
        <f t="shared" ref="V9:V14" si="6">ROUND(E9*U9,2)</f>
        <v>0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108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78">
        <v>2</v>
      </c>
      <c r="B10" s="179" t="s">
        <v>394</v>
      </c>
      <c r="C10" s="190" t="s">
        <v>395</v>
      </c>
      <c r="D10" s="180" t="s">
        <v>393</v>
      </c>
      <c r="E10" s="181">
        <v>1</v>
      </c>
      <c r="F10" s="182"/>
      <c r="G10" s="183">
        <f t="shared" si="0"/>
        <v>0</v>
      </c>
      <c r="H10" s="160"/>
      <c r="I10" s="159">
        <f t="shared" si="1"/>
        <v>0</v>
      </c>
      <c r="J10" s="160"/>
      <c r="K10" s="159">
        <f t="shared" si="2"/>
        <v>0</v>
      </c>
      <c r="L10" s="159">
        <v>21</v>
      </c>
      <c r="M10" s="159">
        <f t="shared" si="3"/>
        <v>0</v>
      </c>
      <c r="N10" s="159">
        <v>0</v>
      </c>
      <c r="O10" s="159">
        <f t="shared" si="4"/>
        <v>0</v>
      </c>
      <c r="P10" s="159">
        <v>0</v>
      </c>
      <c r="Q10" s="159">
        <f t="shared" si="5"/>
        <v>0</v>
      </c>
      <c r="R10" s="159"/>
      <c r="S10" s="159" t="s">
        <v>233</v>
      </c>
      <c r="T10" s="159" t="s">
        <v>234</v>
      </c>
      <c r="U10" s="159">
        <v>0</v>
      </c>
      <c r="V10" s="159">
        <f t="shared" si="6"/>
        <v>0</v>
      </c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108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>
      <c r="A11" s="178">
        <v>3</v>
      </c>
      <c r="B11" s="179" t="s">
        <v>396</v>
      </c>
      <c r="C11" s="190" t="s">
        <v>397</v>
      </c>
      <c r="D11" s="180" t="s">
        <v>393</v>
      </c>
      <c r="E11" s="181">
        <v>1</v>
      </c>
      <c r="F11" s="182"/>
      <c r="G11" s="183">
        <f t="shared" si="0"/>
        <v>0</v>
      </c>
      <c r="H11" s="160"/>
      <c r="I11" s="159">
        <f t="shared" si="1"/>
        <v>0</v>
      </c>
      <c r="J11" s="160"/>
      <c r="K11" s="159">
        <f t="shared" si="2"/>
        <v>0</v>
      </c>
      <c r="L11" s="159">
        <v>21</v>
      </c>
      <c r="M11" s="159">
        <f t="shared" si="3"/>
        <v>0</v>
      </c>
      <c r="N11" s="159">
        <v>0</v>
      </c>
      <c r="O11" s="159">
        <f t="shared" si="4"/>
        <v>0</v>
      </c>
      <c r="P11" s="159">
        <v>0</v>
      </c>
      <c r="Q11" s="159">
        <f t="shared" si="5"/>
        <v>0</v>
      </c>
      <c r="R11" s="159"/>
      <c r="S11" s="159" t="s">
        <v>233</v>
      </c>
      <c r="T11" s="159" t="s">
        <v>234</v>
      </c>
      <c r="U11" s="159">
        <v>0</v>
      </c>
      <c r="V11" s="159">
        <f t="shared" si="6"/>
        <v>0</v>
      </c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108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1">
      <c r="A12" s="178">
        <v>4</v>
      </c>
      <c r="B12" s="179" t="s">
        <v>398</v>
      </c>
      <c r="C12" s="190" t="s">
        <v>399</v>
      </c>
      <c r="D12" s="180" t="s">
        <v>393</v>
      </c>
      <c r="E12" s="181">
        <v>1</v>
      </c>
      <c r="F12" s="182"/>
      <c r="G12" s="183">
        <f t="shared" si="0"/>
        <v>0</v>
      </c>
      <c r="H12" s="160"/>
      <c r="I12" s="159">
        <f t="shared" si="1"/>
        <v>0</v>
      </c>
      <c r="J12" s="160"/>
      <c r="K12" s="159">
        <f t="shared" si="2"/>
        <v>0</v>
      </c>
      <c r="L12" s="159">
        <v>21</v>
      </c>
      <c r="M12" s="159">
        <f t="shared" si="3"/>
        <v>0</v>
      </c>
      <c r="N12" s="159">
        <v>0</v>
      </c>
      <c r="O12" s="159">
        <f t="shared" si="4"/>
        <v>0</v>
      </c>
      <c r="P12" s="159">
        <v>0</v>
      </c>
      <c r="Q12" s="159">
        <f t="shared" si="5"/>
        <v>0</v>
      </c>
      <c r="R12" s="159"/>
      <c r="S12" s="159" t="s">
        <v>233</v>
      </c>
      <c r="T12" s="159" t="s">
        <v>234</v>
      </c>
      <c r="U12" s="159">
        <v>0</v>
      </c>
      <c r="V12" s="159">
        <f t="shared" si="6"/>
        <v>0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108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>
      <c r="A13" s="178">
        <v>5</v>
      </c>
      <c r="B13" s="179" t="s">
        <v>400</v>
      </c>
      <c r="C13" s="190" t="s">
        <v>401</v>
      </c>
      <c r="D13" s="180" t="s">
        <v>393</v>
      </c>
      <c r="E13" s="181">
        <v>1</v>
      </c>
      <c r="F13" s="182"/>
      <c r="G13" s="183">
        <f t="shared" si="0"/>
        <v>0</v>
      </c>
      <c r="H13" s="160"/>
      <c r="I13" s="159">
        <f t="shared" si="1"/>
        <v>0</v>
      </c>
      <c r="J13" s="160"/>
      <c r="K13" s="159">
        <f t="shared" si="2"/>
        <v>0</v>
      </c>
      <c r="L13" s="159">
        <v>21</v>
      </c>
      <c r="M13" s="159">
        <f t="shared" si="3"/>
        <v>0</v>
      </c>
      <c r="N13" s="159">
        <v>0</v>
      </c>
      <c r="O13" s="159">
        <f t="shared" si="4"/>
        <v>0</v>
      </c>
      <c r="P13" s="159">
        <v>0</v>
      </c>
      <c r="Q13" s="159">
        <f t="shared" si="5"/>
        <v>0</v>
      </c>
      <c r="R13" s="159"/>
      <c r="S13" s="159" t="s">
        <v>233</v>
      </c>
      <c r="T13" s="159" t="s">
        <v>234</v>
      </c>
      <c r="U13" s="159">
        <v>0</v>
      </c>
      <c r="V13" s="159">
        <f t="shared" si="6"/>
        <v>0</v>
      </c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108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72">
        <v>6</v>
      </c>
      <c r="B14" s="173" t="s">
        <v>402</v>
      </c>
      <c r="C14" s="186" t="s">
        <v>403</v>
      </c>
      <c r="D14" s="174" t="s">
        <v>393</v>
      </c>
      <c r="E14" s="175">
        <v>1</v>
      </c>
      <c r="F14" s="176"/>
      <c r="G14" s="177">
        <f t="shared" si="0"/>
        <v>0</v>
      </c>
      <c r="H14" s="160"/>
      <c r="I14" s="159">
        <f t="shared" si="1"/>
        <v>0</v>
      </c>
      <c r="J14" s="160"/>
      <c r="K14" s="159">
        <f t="shared" si="2"/>
        <v>0</v>
      </c>
      <c r="L14" s="159">
        <v>21</v>
      </c>
      <c r="M14" s="159">
        <f t="shared" si="3"/>
        <v>0</v>
      </c>
      <c r="N14" s="159">
        <v>0</v>
      </c>
      <c r="O14" s="159">
        <f t="shared" si="4"/>
        <v>0</v>
      </c>
      <c r="P14" s="159">
        <v>0</v>
      </c>
      <c r="Q14" s="159">
        <f t="shared" si="5"/>
        <v>0</v>
      </c>
      <c r="R14" s="159"/>
      <c r="S14" s="159" t="s">
        <v>233</v>
      </c>
      <c r="T14" s="159" t="s">
        <v>234</v>
      </c>
      <c r="U14" s="159">
        <v>0</v>
      </c>
      <c r="V14" s="159">
        <f t="shared" si="6"/>
        <v>0</v>
      </c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108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>
      <c r="A15" s="5"/>
      <c r="B15" s="6"/>
      <c r="C15" s="191"/>
      <c r="D15" s="8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AE15">
        <v>15</v>
      </c>
      <c r="AF15">
        <v>21</v>
      </c>
    </row>
    <row r="16" spans="1:60">
      <c r="A16" s="153"/>
      <c r="B16" s="154" t="s">
        <v>31</v>
      </c>
      <c r="C16" s="192"/>
      <c r="D16" s="155"/>
      <c r="E16" s="156"/>
      <c r="F16" s="156"/>
      <c r="G16" s="184">
        <f>G8</f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AE16">
        <f>SUMIF(L7:L14,AE15,G7:G14)</f>
        <v>0</v>
      </c>
      <c r="AF16">
        <f>SUMIF(L7:L14,AF15,G7:G14)</f>
        <v>0</v>
      </c>
      <c r="AG16" t="s">
        <v>387</v>
      </c>
    </row>
    <row r="17" spans="1:33">
      <c r="A17" s="5"/>
      <c r="B17" s="6"/>
      <c r="C17" s="191"/>
      <c r="D17" s="8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1:33">
      <c r="A18" s="5"/>
      <c r="B18" s="6"/>
      <c r="C18" s="191"/>
      <c r="D18" s="8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33">
      <c r="A19" s="252" t="s">
        <v>388</v>
      </c>
      <c r="B19" s="252"/>
      <c r="C19" s="253"/>
      <c r="D19" s="8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33">
      <c r="A20" s="254"/>
      <c r="B20" s="255"/>
      <c r="C20" s="256"/>
      <c r="D20" s="255"/>
      <c r="E20" s="255"/>
      <c r="F20" s="255"/>
      <c r="G20" s="257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G20" t="s">
        <v>389</v>
      </c>
    </row>
    <row r="21" spans="1:33">
      <c r="A21" s="258"/>
      <c r="B21" s="259"/>
      <c r="C21" s="260"/>
      <c r="D21" s="259"/>
      <c r="E21" s="259"/>
      <c r="F21" s="259"/>
      <c r="G21" s="261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33">
      <c r="A22" s="258"/>
      <c r="B22" s="259"/>
      <c r="C22" s="260"/>
      <c r="D22" s="259"/>
      <c r="E22" s="259"/>
      <c r="F22" s="259"/>
      <c r="G22" s="261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33">
      <c r="A23" s="258"/>
      <c r="B23" s="259"/>
      <c r="C23" s="260"/>
      <c r="D23" s="259"/>
      <c r="E23" s="259"/>
      <c r="F23" s="259"/>
      <c r="G23" s="261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33">
      <c r="A24" s="262"/>
      <c r="B24" s="263"/>
      <c r="C24" s="264"/>
      <c r="D24" s="263"/>
      <c r="E24" s="263"/>
      <c r="F24" s="263"/>
      <c r="G24" s="26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33">
      <c r="A25" s="5"/>
      <c r="B25" s="6"/>
      <c r="C25" s="191"/>
      <c r="D25" s="8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33">
      <c r="C26" s="193"/>
      <c r="D26" s="141"/>
      <c r="AG26" t="s">
        <v>390</v>
      </c>
    </row>
    <row r="27" spans="1:33">
      <c r="D27" s="141"/>
    </row>
    <row r="28" spans="1:33">
      <c r="D28" s="141"/>
    </row>
    <row r="29" spans="1:33">
      <c r="D29" s="141"/>
    </row>
    <row r="30" spans="1:33">
      <c r="D30" s="141"/>
    </row>
    <row r="31" spans="1:33">
      <c r="D31" s="141"/>
    </row>
    <row r="32" spans="1:33">
      <c r="D32" s="141"/>
    </row>
    <row r="33" spans="4:4">
      <c r="D33" s="141"/>
    </row>
    <row r="34" spans="4:4">
      <c r="D34" s="141"/>
    </row>
    <row r="35" spans="4:4">
      <c r="D35" s="141"/>
    </row>
    <row r="36" spans="4:4">
      <c r="D36" s="141"/>
    </row>
    <row r="37" spans="4:4">
      <c r="D37" s="141"/>
    </row>
    <row r="38" spans="4:4">
      <c r="D38" s="141"/>
    </row>
    <row r="39" spans="4:4">
      <c r="D39" s="141"/>
    </row>
    <row r="40" spans="4:4">
      <c r="D40" s="141"/>
    </row>
    <row r="41" spans="4:4">
      <c r="D41" s="141"/>
    </row>
    <row r="42" spans="4:4">
      <c r="D42" s="141"/>
    </row>
    <row r="43" spans="4:4">
      <c r="D43" s="141"/>
    </row>
    <row r="44" spans="4:4">
      <c r="D44" s="141"/>
    </row>
    <row r="45" spans="4:4">
      <c r="D45" s="141"/>
    </row>
    <row r="46" spans="4:4">
      <c r="D46" s="141"/>
    </row>
    <row r="47" spans="4:4">
      <c r="D47" s="141"/>
    </row>
    <row r="48" spans="4:4">
      <c r="D48" s="141"/>
    </row>
    <row r="49" spans="4:4">
      <c r="D49" s="141"/>
    </row>
    <row r="50" spans="4:4">
      <c r="D50" s="141"/>
    </row>
    <row r="51" spans="4:4">
      <c r="D51" s="141"/>
    </row>
    <row r="52" spans="4:4">
      <c r="D52" s="141"/>
    </row>
    <row r="53" spans="4:4">
      <c r="D53" s="141"/>
    </row>
    <row r="54" spans="4:4">
      <c r="D54" s="141"/>
    </row>
    <row r="55" spans="4:4">
      <c r="D55" s="141"/>
    </row>
    <row r="56" spans="4:4">
      <c r="D56" s="141"/>
    </row>
    <row r="57" spans="4:4">
      <c r="D57" s="141"/>
    </row>
    <row r="58" spans="4:4">
      <c r="D58" s="141"/>
    </row>
    <row r="59" spans="4:4">
      <c r="D59" s="141"/>
    </row>
    <row r="60" spans="4:4">
      <c r="D60" s="141"/>
    </row>
    <row r="61" spans="4:4">
      <c r="D61" s="141"/>
    </row>
    <row r="62" spans="4:4">
      <c r="D62" s="141"/>
    </row>
    <row r="63" spans="4:4">
      <c r="D63" s="141"/>
    </row>
    <row r="64" spans="4:4">
      <c r="D64" s="141"/>
    </row>
    <row r="65" spans="4:4">
      <c r="D65" s="141"/>
    </row>
    <row r="66" spans="4:4">
      <c r="D66" s="141"/>
    </row>
    <row r="67" spans="4:4">
      <c r="D67" s="141"/>
    </row>
    <row r="68" spans="4:4">
      <c r="D68" s="141"/>
    </row>
    <row r="69" spans="4:4">
      <c r="D69" s="141"/>
    </row>
    <row r="70" spans="4:4">
      <c r="D70" s="141"/>
    </row>
    <row r="71" spans="4:4">
      <c r="D71" s="141"/>
    </row>
    <row r="72" spans="4:4">
      <c r="D72" s="141"/>
    </row>
    <row r="73" spans="4:4">
      <c r="D73" s="141"/>
    </row>
    <row r="74" spans="4:4">
      <c r="D74" s="141"/>
    </row>
    <row r="75" spans="4:4">
      <c r="D75" s="141"/>
    </row>
    <row r="76" spans="4:4">
      <c r="D76" s="141"/>
    </row>
    <row r="77" spans="4:4">
      <c r="D77" s="141"/>
    </row>
    <row r="78" spans="4:4">
      <c r="D78" s="141"/>
    </row>
    <row r="79" spans="4:4">
      <c r="D79" s="141"/>
    </row>
    <row r="80" spans="4:4">
      <c r="D80" s="141"/>
    </row>
    <row r="81" spans="4:4">
      <c r="D81" s="141"/>
    </row>
    <row r="82" spans="4:4">
      <c r="D82" s="141"/>
    </row>
    <row r="83" spans="4:4">
      <c r="D83" s="141"/>
    </row>
    <row r="84" spans="4:4">
      <c r="D84" s="141"/>
    </row>
    <row r="85" spans="4:4">
      <c r="D85" s="141"/>
    </row>
    <row r="86" spans="4:4">
      <c r="D86" s="141"/>
    </row>
    <row r="87" spans="4:4">
      <c r="D87" s="141"/>
    </row>
    <row r="88" spans="4:4">
      <c r="D88" s="141"/>
    </row>
    <row r="89" spans="4:4">
      <c r="D89" s="141"/>
    </row>
    <row r="90" spans="4:4">
      <c r="D90" s="141"/>
    </row>
    <row r="91" spans="4:4">
      <c r="D91" s="141"/>
    </row>
    <row r="92" spans="4:4">
      <c r="D92" s="141"/>
    </row>
    <row r="93" spans="4:4">
      <c r="D93" s="141"/>
    </row>
    <row r="94" spans="4:4">
      <c r="D94" s="141"/>
    </row>
    <row r="95" spans="4:4">
      <c r="D95" s="141"/>
    </row>
    <row r="96" spans="4:4">
      <c r="D96" s="141"/>
    </row>
    <row r="97" spans="4:4">
      <c r="D97" s="141"/>
    </row>
    <row r="98" spans="4:4">
      <c r="D98" s="141"/>
    </row>
    <row r="99" spans="4:4">
      <c r="D99" s="141"/>
    </row>
    <row r="100" spans="4:4">
      <c r="D100" s="141"/>
    </row>
    <row r="101" spans="4:4">
      <c r="D101" s="141"/>
    </row>
    <row r="102" spans="4:4">
      <c r="D102" s="141"/>
    </row>
    <row r="103" spans="4:4">
      <c r="D103" s="141"/>
    </row>
    <row r="104" spans="4:4">
      <c r="D104" s="141"/>
    </row>
    <row r="105" spans="4:4">
      <c r="D105" s="141"/>
    </row>
    <row r="106" spans="4:4">
      <c r="D106" s="141"/>
    </row>
    <row r="107" spans="4:4">
      <c r="D107" s="141"/>
    </row>
    <row r="108" spans="4:4">
      <c r="D108" s="141"/>
    </row>
    <row r="109" spans="4:4">
      <c r="D109" s="141"/>
    </row>
    <row r="110" spans="4:4">
      <c r="D110" s="141"/>
    </row>
    <row r="111" spans="4:4">
      <c r="D111" s="141"/>
    </row>
    <row r="112" spans="4:4">
      <c r="D112" s="141"/>
    </row>
    <row r="113" spans="4:4">
      <c r="D113" s="141"/>
    </row>
    <row r="114" spans="4:4">
      <c r="D114" s="141"/>
    </row>
    <row r="115" spans="4:4">
      <c r="D115" s="141"/>
    </row>
    <row r="116" spans="4:4">
      <c r="D116" s="141"/>
    </row>
    <row r="117" spans="4:4">
      <c r="D117" s="141"/>
    </row>
    <row r="118" spans="4:4">
      <c r="D118" s="141"/>
    </row>
    <row r="119" spans="4:4">
      <c r="D119" s="141"/>
    </row>
    <row r="120" spans="4:4">
      <c r="D120" s="141"/>
    </row>
    <row r="121" spans="4:4">
      <c r="D121" s="141"/>
    </row>
    <row r="122" spans="4:4">
      <c r="D122" s="141"/>
    </row>
    <row r="123" spans="4:4">
      <c r="D123" s="141"/>
    </row>
    <row r="124" spans="4:4">
      <c r="D124" s="141"/>
    </row>
    <row r="125" spans="4:4">
      <c r="D125" s="141"/>
    </row>
    <row r="126" spans="4:4">
      <c r="D126" s="141"/>
    </row>
    <row r="127" spans="4:4">
      <c r="D127" s="141"/>
    </row>
    <row r="128" spans="4:4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algorithmName="SHA-512" hashValue="ujAYBNM9y3F/hwQMIF1p0bSfnsThx6dRQyejs+EWz8JWIIYxfGdMXPT4IyMc3LE/DfSosN3b36scfG33/uwvsw==" saltValue="28gY9XzrojRbBsTkfKWk3Q==" spinCount="100000" sheet="1"/>
  <mergeCells count="6">
    <mergeCell ref="A20:G24"/>
    <mergeCell ref="A1:G1"/>
    <mergeCell ref="C2:G2"/>
    <mergeCell ref="C3:G3"/>
    <mergeCell ref="C4:G4"/>
    <mergeCell ref="A19:C1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01 Dětské hřiště</vt:lpstr>
      <vt:lpstr>02 VRN+ON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Dětské hřiště'!Názvy_tisku</vt:lpstr>
      <vt:lpstr>'02 VRN+ON'!Názvy_tisku</vt:lpstr>
      <vt:lpstr>oadresa</vt:lpstr>
      <vt:lpstr>Stavba!Objednatel</vt:lpstr>
      <vt:lpstr>Stavba!Objekt</vt:lpstr>
      <vt:lpstr>'01 Dětské hřiště'!Oblast_tisku</vt:lpstr>
      <vt:lpstr>'02 VRN+ON'!Oblast_tisku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Hroz</dc:creator>
  <cp:lastModifiedBy>w0322pfl</cp:lastModifiedBy>
  <cp:lastPrinted>2014-02-28T09:52:57Z</cp:lastPrinted>
  <dcterms:created xsi:type="dcterms:W3CDTF">2009-04-08T07:15:50Z</dcterms:created>
  <dcterms:modified xsi:type="dcterms:W3CDTF">2018-03-28T08:56:56Z</dcterms:modified>
</cp:coreProperties>
</file>